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1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993" documentId="11_33584424F084BF8B5586E413D023E1E594AB3467" xr6:coauthVersionLast="47" xr6:coauthVersionMax="47" xr10:uidLastSave="{D1422E2C-1CCD-4BCB-88BA-75B38C8F3D6B}"/>
  <bookViews>
    <workbookView xWindow="0" yWindow="0" windowWidth="20490" windowHeight="6900" firstSheet="57" activeTab="57" xr2:uid="{00000000-000D-0000-FFFF-FFFF00000000}"/>
  </bookViews>
  <sheets>
    <sheet name="INICIO" sheetId="35" r:id="rId1"/>
    <sheet name="ALQUILER EQUIPOS MATERIALES" sheetId="36" r:id="rId2"/>
    <sheet name="AMBIENTALES" sheetId="38" r:id="rId3"/>
    <sheet name="DISEÑO DESARROLLO" sheetId="39" r:id="rId4"/>
    <sheet name="OTROS" sheetId="40" r:id="rId5"/>
    <sheet name="PLAN METROLÓGICO" sheetId="41" r:id="rId6"/>
    <sheet name="SST" sheetId="42" r:id="rId7"/>
    <sheet name="SUMINISTRO PERSONAL" sheetId="43" r:id="rId8"/>
    <sheet name="SUMINISTROS IT" sheetId="44" r:id="rId9"/>
    <sheet name="TALENTO HUMANO" sheetId="45" r:id="rId10"/>
    <sheet name="TRANSPORTE" sheetId="46" r:id="rId11"/>
    <sheet name="MATRIZ ALQ EQUI MATE" sheetId="9" r:id="rId12"/>
    <sheet name="EXPLOSIVOS Y-O CAÑONES" sheetId="23" r:id="rId13"/>
    <sheet name="ANDAMIOS" sheetId="47" r:id="rId14"/>
    <sheet name="EQUIPOS CON O SIN MANO DE OBRA" sheetId="48" r:id="rId15"/>
    <sheet name="EQUIPOS CONTROL PRESIÓN" sheetId="49" r:id="rId16"/>
    <sheet name="MATRIZ AMBIENTALES" sheetId="51" r:id="rId17"/>
    <sheet name="RESIDUOS SÓLIDOS Y-O LÍQUIDOS" sheetId="52" r:id="rId18"/>
    <sheet name="PRODUCTOS QUÍMICOS" sheetId="53" r:id="rId19"/>
    <sheet name="ALQUILER DE BAÑOS" sheetId="54" r:id="rId20"/>
    <sheet name="EMERGENCIAS Y-O CONTINGENCIAS" sheetId="55" r:id="rId21"/>
    <sheet name="OXÍGENO Y ACETILENO" sheetId="56" r:id="rId22"/>
    <sheet name="MANT AIRES ACONDICIONADOS" sheetId="57" r:id="rId23"/>
    <sheet name="FUMIGACIONES" sheetId="58" r:id="rId24"/>
    <sheet name="LAVADO DE TANQUES" sheetId="59" r:id="rId25"/>
    <sheet name="MATRIZ DISEÑO DESARROLLO" sheetId="60" r:id="rId26"/>
    <sheet name="MEMORIAS DE CÁLCULO" sheetId="61" r:id="rId27"/>
    <sheet name="MONTAJE Y SOLDADURA" sheetId="63" r:id="rId28"/>
    <sheet name="PLANIMETRÍA" sheetId="62" r:id="rId29"/>
    <sheet name="MATRIZ OTROS" sheetId="64" r:id="rId30"/>
    <sheet name="CASINOS Y-O RESTAURANTES" sheetId="66" r:id="rId31"/>
    <sheet name="AGUA Y-O HIELO" sheetId="65" r:id="rId32"/>
    <sheet name="MATRIZ PLAN METROLÓGICO" sheetId="67" r:id="rId33"/>
    <sheet name="INSPECCIÓN EQUIPOS DE IZAJE" sheetId="68" r:id="rId34"/>
    <sheet name="ENSAYOS NO DESTRUCTIVOS" sheetId="69" r:id="rId35"/>
    <sheet name="CALIBRACIÓN" sheetId="70" r:id="rId36"/>
    <sheet name="PRUEBAS HIDRO Y AFORO TANQUES" sheetId="71" r:id="rId37"/>
    <sheet name="INSPECCIÓN ESTRUCTURAL" sheetId="72" r:id="rId38"/>
    <sheet name="INSPECCIÓN EQUI TRABAJO ALTURAS" sheetId="73" r:id="rId39"/>
    <sheet name="MATRIZ SST" sheetId="74" r:id="rId40"/>
    <sheet name="UNIDAD MÉDICA" sheetId="75" r:id="rId41"/>
    <sheet name="EPP Y ROPA DE TRABAJO" sheetId="76" r:id="rId42"/>
    <sheet name="CAP TRABAJO EN ALTURAS" sheetId="77" r:id="rId43"/>
    <sheet name="ELEMENTOS EMER CONTIN Y TRA ALT" sheetId="78" r:id="rId44"/>
    <sheet name="MANTENIMIENTO DE EXTINTORES" sheetId="79" r:id="rId45"/>
    <sheet name="ASESORÍAS CAP Y-O AUDITORÍAS" sheetId="80" r:id="rId46"/>
    <sheet name="ÓPTICA" sheetId="81" r:id="rId47"/>
    <sheet name="CURSO MANEJO DEFENSIVO" sheetId="82" r:id="rId48"/>
    <sheet name="MATRIZ SUMINISTRO PERSONAL" sheetId="83" r:id="rId49"/>
    <sheet name="SERVICIOS GENERALES" sheetId="84" r:id="rId50"/>
    <sheet name="VIGILANCIA" sheetId="85" r:id="rId51"/>
    <sheet name="MATRIZ SUMINISTROS IT" sheetId="86" r:id="rId52"/>
    <sheet name="MATRIZ TALENTO HUMANO" sheetId="88" r:id="rId53"/>
    <sheet name="TINTAS" sheetId="87" r:id="rId54"/>
    <sheet name="EXÁMENES MÉDICOS" sheetId="89" r:id="rId55"/>
    <sheet name="PRUEBAS PSICOTÉC Y EST SEG" sheetId="90" r:id="rId56"/>
    <sheet name="PRUEBAS PERICIA" sheetId="91" r:id="rId57"/>
    <sheet name="MATRIZ TRANSPORTE" sheetId="92" r:id="rId58"/>
    <sheet name="LLANTAS" sheetId="93" r:id="rId59"/>
    <sheet name="LAVADO DE VEHÍCULOS" sheetId="94" r:id="rId60"/>
    <sheet name="REPUESTOS Y LUBRICANTES" sheetId="95" r:id="rId61"/>
    <sheet name="SATELITAL" sheetId="96" r:id="rId62"/>
    <sheet name="COMBUSTIBLE" sheetId="97" r:id="rId63"/>
    <sheet name="TRANSPORTE DE CARGA" sheetId="98" r:id="rId64"/>
    <sheet name="TRANSPORTE PERSONAL" sheetId="99" r:id="rId65"/>
    <sheet name="BATERÍAS" sheetId="100" r:id="rId66"/>
    <sheet name="CRITERIOS" sheetId="8" r:id="rId67"/>
    <sheet name="LISTAS Y CRITERIOS CRITICIDAD" sheetId="3" state="hidden" r:id="rId68"/>
    <sheet name="CONTROL" sheetId="21" r:id="rId69"/>
  </sheets>
  <definedNames>
    <definedName name="_xlnm._FilterDatabase" localSheetId="11" hidden="1">'MATRIZ ALQ EQUI MATE'!$A$5:$T$9</definedName>
    <definedName name="_xlnm._FilterDatabase" localSheetId="16" hidden="1">'MATRIZ AMBIENTALES'!$A$5:$T$9</definedName>
    <definedName name="_xlnm._FilterDatabase" localSheetId="25" hidden="1">'MATRIZ DISEÑO DESARROLLO'!$A$5:$T$9</definedName>
    <definedName name="_xlnm._FilterDatabase" localSheetId="29" hidden="1">'MATRIZ OTROS'!$A$5:$T$9</definedName>
    <definedName name="_xlnm._FilterDatabase" localSheetId="32" hidden="1">'MATRIZ PLAN METROLÓGICO'!$A$5:$T$9</definedName>
    <definedName name="_xlnm._FilterDatabase" localSheetId="39" hidden="1">'MATRIZ SST'!$A$5:$T$9</definedName>
    <definedName name="_xlnm._FilterDatabase" localSheetId="48" hidden="1">'MATRIZ SUMINISTRO PERSONAL'!$A$5:$T$9</definedName>
    <definedName name="_xlnm._FilterDatabase" localSheetId="51" hidden="1">'MATRIZ SUMINISTROS IT'!$A$5:$T$9</definedName>
    <definedName name="_xlnm._FilterDatabase" localSheetId="52" hidden="1">'MATRIZ TALENTO HUMANO'!$A$5:$T$9</definedName>
    <definedName name="_xlnm._FilterDatabase" localSheetId="57" hidden="1">'MATRIZ TRANSPORTE'!$A$5:$T$9</definedName>
    <definedName name="Ambiente" localSheetId="31">#REF!</definedName>
    <definedName name="Ambiente" localSheetId="19">#REF!</definedName>
    <definedName name="Ambiente" localSheetId="1">#REF!</definedName>
    <definedName name="Ambiente" localSheetId="2">#REF!</definedName>
    <definedName name="Ambiente" localSheetId="13">#REF!</definedName>
    <definedName name="Ambiente" localSheetId="45">#REF!</definedName>
    <definedName name="Ambiente" localSheetId="65">#REF!</definedName>
    <definedName name="Ambiente" localSheetId="35">#REF!</definedName>
    <definedName name="Ambiente" localSheetId="42">#REF!</definedName>
    <definedName name="Ambiente" localSheetId="30">#REF!</definedName>
    <definedName name="Ambiente" localSheetId="62">#REF!</definedName>
    <definedName name="Ambiente" localSheetId="68">#REF!</definedName>
    <definedName name="Ambiente" localSheetId="66">#REF!</definedName>
    <definedName name="Ambiente" localSheetId="47">#REF!</definedName>
    <definedName name="Ambiente" localSheetId="3">#REF!</definedName>
    <definedName name="Ambiente" localSheetId="43">#REF!</definedName>
    <definedName name="Ambiente" localSheetId="20">#REF!</definedName>
    <definedName name="Ambiente" localSheetId="34">#REF!</definedName>
    <definedName name="Ambiente" localSheetId="41">#REF!</definedName>
    <definedName name="Ambiente" localSheetId="14">#REF!</definedName>
    <definedName name="Ambiente" localSheetId="15">#REF!</definedName>
    <definedName name="Ambiente" localSheetId="54">#REF!</definedName>
    <definedName name="Ambiente" localSheetId="12">#REF!</definedName>
    <definedName name="Ambiente" localSheetId="23">#REF!</definedName>
    <definedName name="Ambiente" localSheetId="38">#REF!</definedName>
    <definedName name="Ambiente" localSheetId="33">#REF!</definedName>
    <definedName name="Ambiente" localSheetId="37">#REF!</definedName>
    <definedName name="Ambiente" localSheetId="24">#REF!</definedName>
    <definedName name="Ambiente" localSheetId="59">#REF!</definedName>
    <definedName name="Ambiente" localSheetId="58">#REF!</definedName>
    <definedName name="Ambiente" localSheetId="22">#REF!</definedName>
    <definedName name="Ambiente" localSheetId="44">#REF!</definedName>
    <definedName name="Ambiente" localSheetId="11">'LISTAS Y CRITERIOS CRITICIDAD'!$A$22:$A$32</definedName>
    <definedName name="Ambiente" localSheetId="16">'LISTAS Y CRITERIOS CRITICIDAD'!$A$22:$A$32</definedName>
    <definedName name="Ambiente" localSheetId="25">'LISTAS Y CRITERIOS CRITICIDAD'!$A$22:$A$32</definedName>
    <definedName name="Ambiente" localSheetId="29">'LISTAS Y CRITERIOS CRITICIDAD'!$A$22:$A$32</definedName>
    <definedName name="Ambiente" localSheetId="32">'LISTAS Y CRITERIOS CRITICIDAD'!$A$22:$A$32</definedName>
    <definedName name="Ambiente" localSheetId="39">'LISTAS Y CRITERIOS CRITICIDAD'!$A$22:$A$32</definedName>
    <definedName name="Ambiente" localSheetId="48">'LISTAS Y CRITERIOS CRITICIDAD'!$A$22:$A$32</definedName>
    <definedName name="Ambiente" localSheetId="51">'LISTAS Y CRITERIOS CRITICIDAD'!$A$22:$A$32</definedName>
    <definedName name="Ambiente" localSheetId="52">'LISTAS Y CRITERIOS CRITICIDAD'!$A$22:$A$32</definedName>
    <definedName name="Ambiente" localSheetId="57">'LISTAS Y CRITERIOS CRITICIDAD'!$A$22:$A$32</definedName>
    <definedName name="Ambiente" localSheetId="26">#REF!</definedName>
    <definedName name="Ambiente" localSheetId="27">#REF!</definedName>
    <definedName name="Ambiente" localSheetId="46">#REF!</definedName>
    <definedName name="Ambiente" localSheetId="4">#REF!</definedName>
    <definedName name="Ambiente" localSheetId="21">#REF!</definedName>
    <definedName name="Ambiente" localSheetId="5">#REF!</definedName>
    <definedName name="Ambiente" localSheetId="28">#REF!</definedName>
    <definedName name="Ambiente" localSheetId="18">#REF!</definedName>
    <definedName name="Ambiente" localSheetId="36">#REF!</definedName>
    <definedName name="Ambiente" localSheetId="56">#REF!</definedName>
    <definedName name="Ambiente" localSheetId="55">#REF!</definedName>
    <definedName name="Ambiente" localSheetId="60">#REF!</definedName>
    <definedName name="Ambiente" localSheetId="17">#REF!</definedName>
    <definedName name="Ambiente" localSheetId="61">#REF!</definedName>
    <definedName name="Ambiente" localSheetId="49">#REF!</definedName>
    <definedName name="Ambiente" localSheetId="6">#REF!</definedName>
    <definedName name="Ambiente" localSheetId="7">#REF!</definedName>
    <definedName name="Ambiente" localSheetId="8">#REF!</definedName>
    <definedName name="Ambiente" localSheetId="9">#REF!</definedName>
    <definedName name="Ambiente" localSheetId="53">#REF!</definedName>
    <definedName name="Ambiente" localSheetId="10">#REF!</definedName>
    <definedName name="Ambiente" localSheetId="63">#REF!</definedName>
    <definedName name="Ambiente" localSheetId="64">#REF!</definedName>
    <definedName name="Ambiente" localSheetId="40">#REF!</definedName>
    <definedName name="Ambiente" localSheetId="50">#REF!</definedName>
    <definedName name="Ambiente">#REF!</definedName>
    <definedName name="_xlnm.Print_Area" localSheetId="1">'ALQUILER EQUIPOS MATERIALES'!$A$1:$P$14</definedName>
    <definedName name="_xlnm.Print_Area" localSheetId="2">AMBIENTALES!$A$1:$P$20</definedName>
    <definedName name="_xlnm.Print_Area" localSheetId="66">CRITERIOS!$A$1:$K$23</definedName>
    <definedName name="_xlnm.Print_Area" localSheetId="3">'DISEÑO DESARROLLO'!$A$1:$P$14</definedName>
    <definedName name="_xlnm.Print_Area" localSheetId="0">INICIO!$A$1:$P$30</definedName>
    <definedName name="_xlnm.Print_Area" localSheetId="67">'LISTAS Y CRITERIOS CRITICIDAD'!$A$1:$P$38</definedName>
    <definedName name="_xlnm.Print_Area" localSheetId="4">OTROS!$A$1:$P$14</definedName>
    <definedName name="_xlnm.Print_Area" localSheetId="5">'PLAN METROLÓGICO'!$A$1:$P$20</definedName>
    <definedName name="_xlnm.Print_Area" localSheetId="6">SST!$A$1:$P$20</definedName>
    <definedName name="_xlnm.Print_Area" localSheetId="7">'SUMINISTRO PERSONAL'!$A$1:$P$14</definedName>
    <definedName name="_xlnm.Print_Area" localSheetId="8">'SUMINISTROS IT'!$A$1:$P$14</definedName>
    <definedName name="_xlnm.Print_Area" localSheetId="9">'TALENTO HUMANO'!$A$1:$P$14</definedName>
    <definedName name="_xlnm.Print_Area" localSheetId="10">TRANSPORTE!$A$1:$P$20</definedName>
    <definedName name="Calidad" localSheetId="31">#REF!</definedName>
    <definedName name="Calidad" localSheetId="19">#REF!</definedName>
    <definedName name="Calidad" localSheetId="1">#REF!</definedName>
    <definedName name="Calidad" localSheetId="2">#REF!</definedName>
    <definedName name="Calidad" localSheetId="13">#REF!</definedName>
    <definedName name="Calidad" localSheetId="45">#REF!</definedName>
    <definedName name="Calidad" localSheetId="65">#REF!</definedName>
    <definedName name="Calidad" localSheetId="35">#REF!</definedName>
    <definedName name="Calidad" localSheetId="42">#REF!</definedName>
    <definedName name="Calidad" localSheetId="30">#REF!</definedName>
    <definedName name="Calidad" localSheetId="62">#REF!</definedName>
    <definedName name="Calidad" localSheetId="68">#REF!</definedName>
    <definedName name="Calidad" localSheetId="66">#REF!</definedName>
    <definedName name="Calidad" localSheetId="47">#REF!</definedName>
    <definedName name="Calidad" localSheetId="3">#REF!</definedName>
    <definedName name="Calidad" localSheetId="43">#REF!</definedName>
    <definedName name="Calidad" localSheetId="20">#REF!</definedName>
    <definedName name="Calidad" localSheetId="34">#REF!</definedName>
    <definedName name="Calidad" localSheetId="41">#REF!</definedName>
    <definedName name="Calidad" localSheetId="14">#REF!</definedName>
    <definedName name="Calidad" localSheetId="15">#REF!</definedName>
    <definedName name="Calidad" localSheetId="54">#REF!</definedName>
    <definedName name="Calidad" localSheetId="12">#REF!</definedName>
    <definedName name="Calidad" localSheetId="23">#REF!</definedName>
    <definedName name="Calidad" localSheetId="38">#REF!</definedName>
    <definedName name="Calidad" localSheetId="33">#REF!</definedName>
    <definedName name="Calidad" localSheetId="37">#REF!</definedName>
    <definedName name="Calidad" localSheetId="24">#REF!</definedName>
    <definedName name="Calidad" localSheetId="59">#REF!</definedName>
    <definedName name="Calidad" localSheetId="58">#REF!</definedName>
    <definedName name="Calidad" localSheetId="22">#REF!</definedName>
    <definedName name="Calidad" localSheetId="44">#REF!</definedName>
    <definedName name="Calidad" localSheetId="11">'LISTAS Y CRITERIOS CRITICIDAD'!$A$3:$A$7</definedName>
    <definedName name="Calidad" localSheetId="16">'LISTAS Y CRITERIOS CRITICIDAD'!$A$3:$A$7</definedName>
    <definedName name="Calidad" localSheetId="25">'LISTAS Y CRITERIOS CRITICIDAD'!$A$3:$A$7</definedName>
    <definedName name="Calidad" localSheetId="29">'LISTAS Y CRITERIOS CRITICIDAD'!$A$3:$A$7</definedName>
    <definedName name="Calidad" localSheetId="32">'LISTAS Y CRITERIOS CRITICIDAD'!$A$3:$A$7</definedName>
    <definedName name="Calidad" localSheetId="39">'LISTAS Y CRITERIOS CRITICIDAD'!$A$3:$A$7</definedName>
    <definedName name="Calidad" localSheetId="48">'LISTAS Y CRITERIOS CRITICIDAD'!$A$3:$A$7</definedName>
    <definedName name="Calidad" localSheetId="51">'LISTAS Y CRITERIOS CRITICIDAD'!$A$3:$A$7</definedName>
    <definedName name="Calidad" localSheetId="52">'LISTAS Y CRITERIOS CRITICIDAD'!$A$3:$A$7</definedName>
    <definedName name="Calidad" localSheetId="57">'LISTAS Y CRITERIOS CRITICIDAD'!$A$3:$A$7</definedName>
    <definedName name="Calidad" localSheetId="26">#REF!</definedName>
    <definedName name="Calidad" localSheetId="27">#REF!</definedName>
    <definedName name="Calidad" localSheetId="46">#REF!</definedName>
    <definedName name="Calidad" localSheetId="4">#REF!</definedName>
    <definedName name="Calidad" localSheetId="21">#REF!</definedName>
    <definedName name="Calidad" localSheetId="5">#REF!</definedName>
    <definedName name="Calidad" localSheetId="28">#REF!</definedName>
    <definedName name="Calidad" localSheetId="18">#REF!</definedName>
    <definedName name="Calidad" localSheetId="36">#REF!</definedName>
    <definedName name="Calidad" localSheetId="56">#REF!</definedName>
    <definedName name="Calidad" localSheetId="55">#REF!</definedName>
    <definedName name="Calidad" localSheetId="60">#REF!</definedName>
    <definedName name="Calidad" localSheetId="17">#REF!</definedName>
    <definedName name="Calidad" localSheetId="61">#REF!</definedName>
    <definedName name="Calidad" localSheetId="49">#REF!</definedName>
    <definedName name="Calidad" localSheetId="6">#REF!</definedName>
    <definedName name="Calidad" localSheetId="7">#REF!</definedName>
    <definedName name="Calidad" localSheetId="8">#REF!</definedName>
    <definedName name="Calidad" localSheetId="9">#REF!</definedName>
    <definedName name="Calidad" localSheetId="53">#REF!</definedName>
    <definedName name="Calidad" localSheetId="10">#REF!</definedName>
    <definedName name="Calidad" localSheetId="63">#REF!</definedName>
    <definedName name="Calidad" localSheetId="64">#REF!</definedName>
    <definedName name="Calidad" localSheetId="40">#REF!</definedName>
    <definedName name="Calidad" localSheetId="50">#REF!</definedName>
    <definedName name="Calidad">#REF!</definedName>
    <definedName name="Seguridad" localSheetId="31">#REF!</definedName>
    <definedName name="Seguridad" localSheetId="19">#REF!</definedName>
    <definedName name="Seguridad" localSheetId="1">#REF!</definedName>
    <definedName name="Seguridad" localSheetId="2">#REF!</definedName>
    <definedName name="Seguridad" localSheetId="13">#REF!</definedName>
    <definedName name="Seguridad" localSheetId="45">#REF!</definedName>
    <definedName name="Seguridad" localSheetId="65">#REF!</definedName>
    <definedName name="Seguridad" localSheetId="35">#REF!</definedName>
    <definedName name="Seguridad" localSheetId="42">#REF!</definedName>
    <definedName name="Seguridad" localSheetId="30">#REF!</definedName>
    <definedName name="Seguridad" localSheetId="62">#REF!</definedName>
    <definedName name="Seguridad" localSheetId="68">#REF!</definedName>
    <definedName name="Seguridad" localSheetId="66">#REF!</definedName>
    <definedName name="Seguridad" localSheetId="47">#REF!</definedName>
    <definedName name="Seguridad" localSheetId="3">#REF!</definedName>
    <definedName name="Seguridad" localSheetId="43">#REF!</definedName>
    <definedName name="Seguridad" localSheetId="20">#REF!</definedName>
    <definedName name="Seguridad" localSheetId="34">#REF!</definedName>
    <definedName name="Seguridad" localSheetId="41">#REF!</definedName>
    <definedName name="Seguridad" localSheetId="14">#REF!</definedName>
    <definedName name="Seguridad" localSheetId="15">#REF!</definedName>
    <definedName name="Seguridad" localSheetId="54">#REF!</definedName>
    <definedName name="Seguridad" localSheetId="12">#REF!</definedName>
    <definedName name="Seguridad" localSheetId="23">#REF!</definedName>
    <definedName name="Seguridad" localSheetId="38">#REF!</definedName>
    <definedName name="Seguridad" localSheetId="33">#REF!</definedName>
    <definedName name="Seguridad" localSheetId="37">#REF!</definedName>
    <definedName name="Seguridad" localSheetId="24">#REF!</definedName>
    <definedName name="Seguridad" localSheetId="59">#REF!</definedName>
    <definedName name="Seguridad" localSheetId="58">#REF!</definedName>
    <definedName name="Seguridad" localSheetId="22">#REF!</definedName>
    <definedName name="Seguridad" localSheetId="44">#REF!</definedName>
    <definedName name="Seguridad" localSheetId="11">'LISTAS Y CRITERIOS CRITICIDAD'!$A$11:$A$18</definedName>
    <definedName name="Seguridad" localSheetId="16">'LISTAS Y CRITERIOS CRITICIDAD'!$A$11:$A$18</definedName>
    <definedName name="Seguridad" localSheetId="25">'LISTAS Y CRITERIOS CRITICIDAD'!$A$11:$A$18</definedName>
    <definedName name="Seguridad" localSheetId="29">'LISTAS Y CRITERIOS CRITICIDAD'!$A$11:$A$18</definedName>
    <definedName name="Seguridad" localSheetId="32">'LISTAS Y CRITERIOS CRITICIDAD'!$A$11:$A$18</definedName>
    <definedName name="Seguridad" localSheetId="39">'LISTAS Y CRITERIOS CRITICIDAD'!$A$11:$A$18</definedName>
    <definedName name="Seguridad" localSheetId="48">'LISTAS Y CRITERIOS CRITICIDAD'!$A$11:$A$18</definedName>
    <definedName name="Seguridad" localSheetId="51">'LISTAS Y CRITERIOS CRITICIDAD'!$A$11:$A$18</definedName>
    <definedName name="Seguridad" localSheetId="52">'LISTAS Y CRITERIOS CRITICIDAD'!$A$11:$A$18</definedName>
    <definedName name="Seguridad" localSheetId="57">'LISTAS Y CRITERIOS CRITICIDAD'!$A$11:$A$18</definedName>
    <definedName name="Seguridad" localSheetId="26">#REF!</definedName>
    <definedName name="Seguridad" localSheetId="27">#REF!</definedName>
    <definedName name="Seguridad" localSheetId="46">#REF!</definedName>
    <definedName name="Seguridad" localSheetId="4">#REF!</definedName>
    <definedName name="Seguridad" localSheetId="21">#REF!</definedName>
    <definedName name="Seguridad" localSheetId="5">#REF!</definedName>
    <definedName name="Seguridad" localSheetId="28">#REF!</definedName>
    <definedName name="Seguridad" localSheetId="18">#REF!</definedName>
    <definedName name="Seguridad" localSheetId="36">#REF!</definedName>
    <definedName name="Seguridad" localSheetId="56">#REF!</definedName>
    <definedName name="Seguridad" localSheetId="55">#REF!</definedName>
    <definedName name="Seguridad" localSheetId="60">#REF!</definedName>
    <definedName name="Seguridad" localSheetId="17">#REF!</definedName>
    <definedName name="Seguridad" localSheetId="61">#REF!</definedName>
    <definedName name="Seguridad" localSheetId="49">#REF!</definedName>
    <definedName name="Seguridad" localSheetId="6">#REF!</definedName>
    <definedName name="Seguridad" localSheetId="7">#REF!</definedName>
    <definedName name="Seguridad" localSheetId="8">#REF!</definedName>
    <definedName name="Seguridad" localSheetId="9">#REF!</definedName>
    <definedName name="Seguridad" localSheetId="53">#REF!</definedName>
    <definedName name="Seguridad" localSheetId="10">#REF!</definedName>
    <definedName name="Seguridad" localSheetId="63">#REF!</definedName>
    <definedName name="Seguridad" localSheetId="64">#REF!</definedName>
    <definedName name="Seguridad" localSheetId="40">#REF!</definedName>
    <definedName name="Seguridad" localSheetId="50">#REF!</definedName>
    <definedName name="Segurida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T44" i="92" l="1"/>
  <c r="R27" i="67"/>
  <c r="S27" i="67"/>
  <c r="T27" i="67"/>
  <c r="R26" i="67"/>
  <c r="S26" i="67" s="1"/>
  <c r="T26" i="67" s="1"/>
  <c r="R25" i="67"/>
  <c r="R31" i="67"/>
  <c r="S31" i="67" s="1"/>
  <c r="T31" i="67" s="1"/>
  <c r="R30" i="67"/>
  <c r="S30" i="67"/>
  <c r="T30" i="67"/>
  <c r="R29" i="67"/>
  <c r="S29" i="67"/>
  <c r="T29" i="67"/>
  <c r="R28" i="67"/>
  <c r="S28" i="67" s="1"/>
  <c r="T28" i="67" s="1"/>
  <c r="S25" i="67"/>
  <c r="T25" i="67"/>
  <c r="R16" i="88"/>
  <c r="S16" i="88" s="1"/>
  <c r="T16" i="88" s="1"/>
  <c r="R40" i="74"/>
  <c r="S40" i="74" s="1"/>
  <c r="T40" i="74" s="1"/>
  <c r="R39" i="74"/>
  <c r="S39" i="74"/>
  <c r="T39" i="74"/>
  <c r="R37" i="74"/>
  <c r="S37" i="74"/>
  <c r="T37" i="74"/>
  <c r="R38" i="74"/>
  <c r="S38" i="74"/>
  <c r="T38" i="74"/>
  <c r="R36" i="74"/>
  <c r="S36" i="74"/>
  <c r="T36" i="74"/>
  <c r="S43" i="92"/>
  <c r="T43" i="92"/>
  <c r="S45" i="92"/>
  <c r="T45" i="92"/>
  <c r="S46" i="92"/>
  <c r="T46" i="92"/>
  <c r="S47" i="92"/>
  <c r="T47" i="92"/>
  <c r="S48" i="92"/>
  <c r="T48" i="92"/>
  <c r="S49" i="92"/>
  <c r="T49" i="92"/>
  <c r="S50" i="92"/>
  <c r="T50" i="92"/>
  <c r="S51" i="92"/>
  <c r="T51" i="92"/>
  <c r="S52" i="92"/>
  <c r="T52" i="92"/>
  <c r="S53" i="92"/>
  <c r="T53" i="92"/>
  <c r="S54" i="92"/>
  <c r="T54" i="92"/>
  <c r="S55" i="92"/>
  <c r="T55" i="92"/>
  <c r="S56" i="92"/>
  <c r="T56" i="92"/>
  <c r="S57" i="92"/>
  <c r="T57" i="92"/>
  <c r="S58" i="92"/>
  <c r="T58" i="92"/>
  <c r="S59" i="92"/>
  <c r="T59" i="92"/>
  <c r="S60" i="92"/>
  <c r="T60" i="92"/>
  <c r="S61" i="92"/>
  <c r="T61" i="92"/>
  <c r="R23" i="51"/>
  <c r="S23" i="51"/>
  <c r="T23" i="51"/>
  <c r="R22" i="51"/>
  <c r="S22" i="51" s="1"/>
  <c r="T22" i="51" s="1"/>
  <c r="R23" i="9"/>
  <c r="S23" i="9"/>
  <c r="T23" i="9"/>
  <c r="R22" i="9"/>
  <c r="S22" i="9"/>
  <c r="T22" i="9"/>
  <c r="R21" i="9"/>
  <c r="S21" i="9"/>
  <c r="T21" i="9"/>
  <c r="R19" i="9"/>
  <c r="S19" i="9"/>
  <c r="T19" i="9"/>
  <c r="R20" i="9"/>
  <c r="S20" i="9"/>
  <c r="T20" i="9"/>
  <c r="AD27" i="59"/>
  <c r="AD26" i="59"/>
  <c r="AB24" i="58"/>
  <c r="AD28" i="58"/>
  <c r="AB24" i="56"/>
  <c r="AD27" i="56"/>
  <c r="AD26" i="56"/>
  <c r="T53" i="100" l="1"/>
  <c r="Y53" i="100" s="1"/>
  <c r="AD53" i="100" s="1"/>
  <c r="AD33" i="100"/>
  <c r="AD32" i="100"/>
  <c r="AB31" i="100"/>
  <c r="AD27" i="100"/>
  <c r="AD26" i="100"/>
  <c r="AD25" i="100"/>
  <c r="AB24" i="100"/>
  <c r="AD23" i="100"/>
  <c r="AD22" i="100"/>
  <c r="AD21" i="100"/>
  <c r="AB20" i="100"/>
  <c r="T55" i="99"/>
  <c r="Y55" i="99" s="1"/>
  <c r="AD55" i="99" s="1"/>
  <c r="AD35" i="99"/>
  <c r="AD34" i="99"/>
  <c r="AB36" i="99" s="1"/>
  <c r="AB33" i="99"/>
  <c r="AD29" i="99"/>
  <c r="AD28" i="99"/>
  <c r="AD27" i="99"/>
  <c r="AD26" i="99"/>
  <c r="AD25" i="99"/>
  <c r="AB24" i="99"/>
  <c r="AD23" i="99"/>
  <c r="AD22" i="99"/>
  <c r="AD21" i="99"/>
  <c r="AB20" i="99"/>
  <c r="AD26" i="98"/>
  <c r="T56" i="98"/>
  <c r="Y56" i="98" s="1"/>
  <c r="AD56" i="98" s="1"/>
  <c r="AD36" i="98"/>
  <c r="AD35" i="98"/>
  <c r="AB34" i="98"/>
  <c r="AD30" i="98"/>
  <c r="AD29" i="98"/>
  <c r="AD28" i="98"/>
  <c r="AD27" i="98"/>
  <c r="AD25" i="98"/>
  <c r="AB24" i="98"/>
  <c r="AD23" i="98"/>
  <c r="AD22" i="98"/>
  <c r="AD21" i="98"/>
  <c r="AB20" i="98"/>
  <c r="T55" i="97"/>
  <c r="Y55" i="97" s="1"/>
  <c r="AD55" i="97" s="1"/>
  <c r="AD35" i="97"/>
  <c r="AD34" i="97"/>
  <c r="AB33" i="97"/>
  <c r="AD29" i="97"/>
  <c r="AD28" i="97"/>
  <c r="AD27" i="97"/>
  <c r="AD26" i="97"/>
  <c r="AD25" i="97"/>
  <c r="AB24" i="97"/>
  <c r="AD23" i="97"/>
  <c r="AD22" i="97"/>
  <c r="AD21" i="97"/>
  <c r="AB30" i="97" s="1"/>
  <c r="AB20" i="97"/>
  <c r="AD26" i="96"/>
  <c r="T55" i="96"/>
  <c r="Y55" i="96" s="1"/>
  <c r="AD55" i="96" s="1"/>
  <c r="AD35" i="96"/>
  <c r="AD34" i="96"/>
  <c r="AB33" i="96"/>
  <c r="AD29" i="96"/>
  <c r="AD28" i="96"/>
  <c r="AD27" i="96"/>
  <c r="AD25" i="96"/>
  <c r="AB24" i="96"/>
  <c r="AD23" i="96"/>
  <c r="AD22" i="96"/>
  <c r="AD21" i="96"/>
  <c r="AB30" i="96" s="1"/>
  <c r="AB20" i="96"/>
  <c r="T54" i="95"/>
  <c r="Y54" i="95" s="1"/>
  <c r="AD54" i="95" s="1"/>
  <c r="AD34" i="95"/>
  <c r="AD33" i="95"/>
  <c r="AB32" i="95"/>
  <c r="AD28" i="95"/>
  <c r="AD27" i="95"/>
  <c r="AD26" i="95"/>
  <c r="AD25" i="95"/>
  <c r="AB24" i="95"/>
  <c r="AD23" i="95"/>
  <c r="AD22" i="95"/>
  <c r="AD21" i="95"/>
  <c r="AB29" i="95" s="1"/>
  <c r="AB20" i="95"/>
  <c r="T56" i="94"/>
  <c r="Y56" i="94" s="1"/>
  <c r="AD56" i="94" s="1"/>
  <c r="AD36" i="94"/>
  <c r="AD35" i="94"/>
  <c r="AB37" i="94" s="1"/>
  <c r="AB34" i="94"/>
  <c r="AD30" i="94"/>
  <c r="AD29" i="94"/>
  <c r="AD28" i="94"/>
  <c r="AD27" i="94"/>
  <c r="AD26" i="94"/>
  <c r="AD25" i="94"/>
  <c r="AB24" i="94"/>
  <c r="AD23" i="94"/>
  <c r="AD22" i="94"/>
  <c r="AD21" i="94"/>
  <c r="AB20" i="94"/>
  <c r="T53" i="93"/>
  <c r="Y53" i="93" s="1"/>
  <c r="AD53" i="93" s="1"/>
  <c r="AD33" i="93"/>
  <c r="AD32" i="93"/>
  <c r="AB34" i="93" s="1"/>
  <c r="AB31" i="93"/>
  <c r="AD27" i="93"/>
  <c r="AD26" i="93"/>
  <c r="AD25" i="93"/>
  <c r="AB24" i="93"/>
  <c r="AD23" i="93"/>
  <c r="AD22" i="93"/>
  <c r="AD21" i="93"/>
  <c r="AB20" i="93"/>
  <c r="R42" i="92"/>
  <c r="S42" i="92" s="1"/>
  <c r="T42" i="92" s="1"/>
  <c r="R41" i="92"/>
  <c r="S41" i="92" s="1"/>
  <c r="T41" i="92" s="1"/>
  <c r="R40" i="92"/>
  <c r="S40" i="92" s="1"/>
  <c r="T40" i="92" s="1"/>
  <c r="R39" i="92"/>
  <c r="S39" i="92" s="1"/>
  <c r="T39" i="92" s="1"/>
  <c r="R38" i="92"/>
  <c r="S38" i="92" s="1"/>
  <c r="T38" i="92" s="1"/>
  <c r="R37" i="92"/>
  <c r="S37" i="92" s="1"/>
  <c r="T37" i="92" s="1"/>
  <c r="R36" i="92"/>
  <c r="S36" i="92" s="1"/>
  <c r="T36" i="92" s="1"/>
  <c r="R35" i="92"/>
  <c r="S35" i="92" s="1"/>
  <c r="T35" i="92" s="1"/>
  <c r="R34" i="92"/>
  <c r="S34" i="92" s="1"/>
  <c r="T34" i="92" s="1"/>
  <c r="R33" i="92"/>
  <c r="S33" i="92" s="1"/>
  <c r="T33" i="92" s="1"/>
  <c r="R32" i="92"/>
  <c r="S32" i="92" s="1"/>
  <c r="T32" i="92" s="1"/>
  <c r="R31" i="92"/>
  <c r="S31" i="92" s="1"/>
  <c r="T31" i="92" s="1"/>
  <c r="R30" i="92"/>
  <c r="S30" i="92" s="1"/>
  <c r="T30" i="92" s="1"/>
  <c r="R29" i="92"/>
  <c r="S29" i="92" s="1"/>
  <c r="T29" i="92" s="1"/>
  <c r="R28" i="92"/>
  <c r="S28" i="92" s="1"/>
  <c r="T28" i="92" s="1"/>
  <c r="R27" i="92"/>
  <c r="S27" i="92" s="1"/>
  <c r="T27" i="92" s="1"/>
  <c r="R26" i="92"/>
  <c r="S26" i="92" s="1"/>
  <c r="T26" i="92" s="1"/>
  <c r="R25" i="92"/>
  <c r="S25" i="92" s="1"/>
  <c r="T25" i="92" s="1"/>
  <c r="R24" i="92"/>
  <c r="S24" i="92" s="1"/>
  <c r="T24" i="92" s="1"/>
  <c r="R23" i="92"/>
  <c r="S23" i="92" s="1"/>
  <c r="T23" i="92" s="1"/>
  <c r="R22" i="92"/>
  <c r="S22" i="92" s="1"/>
  <c r="T22" i="92" s="1"/>
  <c r="R21" i="92"/>
  <c r="S21" i="92" s="1"/>
  <c r="T21" i="92" s="1"/>
  <c r="R20" i="92"/>
  <c r="S20" i="92" s="1"/>
  <c r="T20" i="92" s="1"/>
  <c r="R19" i="92"/>
  <c r="S19" i="92" s="1"/>
  <c r="T19" i="92" s="1"/>
  <c r="R18" i="92"/>
  <c r="S18" i="92" s="1"/>
  <c r="T18" i="92" s="1"/>
  <c r="R17" i="92"/>
  <c r="S17" i="92" s="1"/>
  <c r="T17" i="92" s="1"/>
  <c r="R16" i="92"/>
  <c r="S16" i="92" s="1"/>
  <c r="T16" i="92" s="1"/>
  <c r="R15" i="92"/>
  <c r="S15" i="92" s="1"/>
  <c r="T15" i="92" s="1"/>
  <c r="R14" i="92"/>
  <c r="S14" i="92" s="1"/>
  <c r="T14" i="92" s="1"/>
  <c r="R13" i="92"/>
  <c r="S13" i="92" s="1"/>
  <c r="T13" i="92" s="1"/>
  <c r="R12" i="92"/>
  <c r="S12" i="92" s="1"/>
  <c r="T12" i="92" s="1"/>
  <c r="R11" i="92"/>
  <c r="S11" i="92" s="1"/>
  <c r="T11" i="92" s="1"/>
  <c r="R10" i="92"/>
  <c r="S10" i="92" s="1"/>
  <c r="T10" i="92" s="1"/>
  <c r="R9" i="92"/>
  <c r="S9" i="92" s="1"/>
  <c r="T9" i="92" s="1"/>
  <c r="R8" i="92"/>
  <c r="S8" i="92" s="1"/>
  <c r="T8" i="92" s="1"/>
  <c r="AB28" i="93" l="1"/>
  <c r="AB35" i="95"/>
  <c r="AB36" i="96"/>
  <c r="AB36" i="97"/>
  <c r="AB37" i="98"/>
  <c r="AB28" i="100"/>
  <c r="AB34" i="100"/>
  <c r="L48" i="100"/>
  <c r="AB36" i="100"/>
  <c r="AC48" i="100" s="1"/>
  <c r="AB30" i="99"/>
  <c r="L50" i="99"/>
  <c r="AB38" i="99"/>
  <c r="AC50" i="99" s="1"/>
  <c r="AB31" i="98"/>
  <c r="L51" i="98" s="1"/>
  <c r="L50" i="97"/>
  <c r="AB38" i="97"/>
  <c r="AC50" i="97" s="1"/>
  <c r="L50" i="96"/>
  <c r="AB38" i="96"/>
  <c r="AC50" i="96" s="1"/>
  <c r="L49" i="95"/>
  <c r="AB37" i="95"/>
  <c r="AC49" i="95" s="1"/>
  <c r="AB31" i="94"/>
  <c r="L51" i="94" s="1"/>
  <c r="L48" i="93"/>
  <c r="AB36" i="93"/>
  <c r="AC48" i="93" s="1"/>
  <c r="AB39" i="98" l="1"/>
  <c r="AC51" i="98" s="1"/>
  <c r="AB39" i="94"/>
  <c r="AC51" i="94" s="1"/>
  <c r="T54" i="91" l="1"/>
  <c r="Y54" i="91" s="1"/>
  <c r="AD54" i="91" s="1"/>
  <c r="AD34" i="91"/>
  <c r="AD33" i="91"/>
  <c r="AB32" i="91"/>
  <c r="AD28" i="91"/>
  <c r="AD27" i="91"/>
  <c r="AD26" i="91"/>
  <c r="AD25" i="91"/>
  <c r="AB24" i="91"/>
  <c r="AD23" i="91"/>
  <c r="AD22" i="91"/>
  <c r="AD21" i="91"/>
  <c r="AB29" i="91" s="1"/>
  <c r="AB20" i="91"/>
  <c r="T54" i="90"/>
  <c r="Y54" i="90" s="1"/>
  <c r="AD54" i="90" s="1"/>
  <c r="AD34" i="90"/>
  <c r="AD33" i="90"/>
  <c r="AB32" i="90"/>
  <c r="AD28" i="90"/>
  <c r="AD27" i="90"/>
  <c r="AD26" i="90"/>
  <c r="AD25" i="90"/>
  <c r="AB24" i="90"/>
  <c r="AD23" i="90"/>
  <c r="AD22" i="90"/>
  <c r="AD21" i="90"/>
  <c r="AB20" i="90"/>
  <c r="AD29" i="89"/>
  <c r="AD28" i="89"/>
  <c r="AD27" i="89"/>
  <c r="T59" i="89"/>
  <c r="Y59" i="89" s="1"/>
  <c r="AD59" i="89" s="1"/>
  <c r="AD39" i="89"/>
  <c r="AD38" i="89"/>
  <c r="AB40" i="89" s="1"/>
  <c r="AB37" i="89"/>
  <c r="AD33" i="89"/>
  <c r="AD32" i="89"/>
  <c r="AD31" i="89"/>
  <c r="AD30" i="89"/>
  <c r="AD26" i="89"/>
  <c r="AD25" i="89"/>
  <c r="AB24" i="89"/>
  <c r="AD23" i="89"/>
  <c r="AD22" i="89"/>
  <c r="AD21" i="89"/>
  <c r="AB20" i="89"/>
  <c r="R15" i="88"/>
  <c r="S15" i="88" s="1"/>
  <c r="T15" i="88" s="1"/>
  <c r="R14" i="88"/>
  <c r="S14" i="88" s="1"/>
  <c r="T14" i="88" s="1"/>
  <c r="R13" i="88"/>
  <c r="S13" i="88" s="1"/>
  <c r="T13" i="88" s="1"/>
  <c r="R12" i="88"/>
  <c r="S12" i="88" s="1"/>
  <c r="T12" i="88" s="1"/>
  <c r="AB35" i="91" l="1"/>
  <c r="L49" i="91"/>
  <c r="AB37" i="91"/>
  <c r="AC49" i="91" s="1"/>
  <c r="AB29" i="90"/>
  <c r="L49" i="90" s="1"/>
  <c r="AB35" i="90"/>
  <c r="AB34" i="89"/>
  <c r="AB42" i="89" s="1"/>
  <c r="AC54" i="89" s="1"/>
  <c r="AB37" i="90" l="1"/>
  <c r="AC49" i="90" s="1"/>
  <c r="L54" i="89"/>
  <c r="R11" i="88" l="1"/>
  <c r="S11" i="88" s="1"/>
  <c r="T11" i="88" s="1"/>
  <c r="R10" i="88"/>
  <c r="S10" i="88" s="1"/>
  <c r="T10" i="88" s="1"/>
  <c r="R9" i="88"/>
  <c r="S9" i="88" s="1"/>
  <c r="T9" i="88" s="1"/>
  <c r="R8" i="88"/>
  <c r="S8" i="88" s="1"/>
  <c r="T8" i="88" s="1"/>
  <c r="T53" i="87"/>
  <c r="Y53" i="87" s="1"/>
  <c r="AD53" i="87" s="1"/>
  <c r="AD33" i="87"/>
  <c r="AD32" i="87"/>
  <c r="AB31" i="87"/>
  <c r="AD27" i="87"/>
  <c r="AD26" i="87"/>
  <c r="AD25" i="87"/>
  <c r="AB24" i="87"/>
  <c r="AD23" i="87"/>
  <c r="AD22" i="87"/>
  <c r="AD21" i="87"/>
  <c r="AB20" i="87"/>
  <c r="AB28" i="87" l="1"/>
  <c r="L48" i="87" s="1"/>
  <c r="AB34" i="87"/>
  <c r="AB36" i="87" l="1"/>
  <c r="AC48" i="87" s="1"/>
  <c r="R11" i="86" l="1"/>
  <c r="S11" i="86" s="1"/>
  <c r="T11" i="86" s="1"/>
  <c r="R10" i="86"/>
  <c r="S10" i="86" s="1"/>
  <c r="T10" i="86" s="1"/>
  <c r="R9" i="86"/>
  <c r="S9" i="86" s="1"/>
  <c r="T9" i="86" s="1"/>
  <c r="R8" i="86"/>
  <c r="S8" i="86" s="1"/>
  <c r="T8" i="86" s="1"/>
  <c r="AB24" i="85"/>
  <c r="AD28" i="85"/>
  <c r="AD27" i="85"/>
  <c r="AD26" i="85"/>
  <c r="T57" i="85"/>
  <c r="Y57" i="85" s="1"/>
  <c r="AD57" i="85" s="1"/>
  <c r="AD37" i="85"/>
  <c r="AD36" i="85"/>
  <c r="AB35" i="85"/>
  <c r="AD31" i="85"/>
  <c r="AD30" i="85"/>
  <c r="AD29" i="85"/>
  <c r="AD25" i="85"/>
  <c r="AD23" i="85"/>
  <c r="AD22" i="85"/>
  <c r="AD21" i="85"/>
  <c r="AB20" i="85"/>
  <c r="T52" i="84"/>
  <c r="Y52" i="84" s="1"/>
  <c r="AD52" i="84" s="1"/>
  <c r="AD32" i="84"/>
  <c r="AD31" i="84"/>
  <c r="AB33" i="84" s="1"/>
  <c r="AB30" i="84"/>
  <c r="AD26" i="84"/>
  <c r="AD25" i="84"/>
  <c r="AB24" i="84"/>
  <c r="AD23" i="84"/>
  <c r="AD22" i="84"/>
  <c r="AD21" i="84"/>
  <c r="AB20" i="84"/>
  <c r="AB32" i="85" l="1"/>
  <c r="L52" i="85" s="1"/>
  <c r="AB38" i="85"/>
  <c r="AB27" i="84"/>
  <c r="L47" i="84" s="1"/>
  <c r="AB35" i="84"/>
  <c r="AC47" i="84" s="1"/>
  <c r="AB40" i="85" l="1"/>
  <c r="AC52" i="85" s="1"/>
  <c r="R11" i="83" l="1"/>
  <c r="S11" i="83" s="1"/>
  <c r="T11" i="83" s="1"/>
  <c r="R10" i="83"/>
  <c r="S10" i="83" s="1"/>
  <c r="T10" i="83" s="1"/>
  <c r="R9" i="83"/>
  <c r="S9" i="83" s="1"/>
  <c r="T9" i="83" s="1"/>
  <c r="R8" i="83"/>
  <c r="S8" i="83" s="1"/>
  <c r="T8" i="83" s="1"/>
  <c r="T55" i="82"/>
  <c r="Y55" i="82" s="1"/>
  <c r="AD55" i="82" s="1"/>
  <c r="AD35" i="82"/>
  <c r="AD34" i="82"/>
  <c r="AB33" i="82"/>
  <c r="AD29" i="82"/>
  <c r="AD28" i="82"/>
  <c r="AD27" i="82"/>
  <c r="AD26" i="82"/>
  <c r="AD25" i="82"/>
  <c r="AB24" i="82"/>
  <c r="AD23" i="82"/>
  <c r="AD22" i="82"/>
  <c r="AD21" i="82"/>
  <c r="AB20" i="82"/>
  <c r="AD27" i="80"/>
  <c r="AD26" i="80"/>
  <c r="AD30" i="79"/>
  <c r="AD29" i="79"/>
  <c r="AD27" i="78"/>
  <c r="AD26" i="78"/>
  <c r="AD29" i="77"/>
  <c r="AD28" i="77"/>
  <c r="AD27" i="76"/>
  <c r="AD26" i="76"/>
  <c r="AD30" i="75"/>
  <c r="AD29" i="75"/>
  <c r="AD29" i="73"/>
  <c r="AD28" i="73"/>
  <c r="AD29" i="72"/>
  <c r="AD28" i="72"/>
  <c r="AD28" i="71"/>
  <c r="AD27" i="71"/>
  <c r="AD27" i="70"/>
  <c r="AD26" i="70"/>
  <c r="AD29" i="69"/>
  <c r="AD28" i="69"/>
  <c r="AD30" i="68"/>
  <c r="AD29" i="68"/>
  <c r="AD28" i="65"/>
  <c r="AD27" i="65"/>
  <c r="AD29" i="66"/>
  <c r="AD28" i="66"/>
  <c r="AD28" i="63"/>
  <c r="AD27" i="63"/>
  <c r="AD28" i="62"/>
  <c r="AD27" i="62"/>
  <c r="AD27" i="61"/>
  <c r="AD26" i="61"/>
  <c r="AD29" i="59"/>
  <c r="AD28" i="59"/>
  <c r="AD30" i="58"/>
  <c r="AD29" i="58"/>
  <c r="AD29" i="57"/>
  <c r="AD28" i="57"/>
  <c r="AD29" i="56"/>
  <c r="AD28" i="56"/>
  <c r="AD30" i="55"/>
  <c r="AD29" i="55"/>
  <c r="AD27" i="54"/>
  <c r="AD26" i="54"/>
  <c r="AD28" i="53"/>
  <c r="AD27" i="53"/>
  <c r="AD30" i="52"/>
  <c r="AD29" i="52"/>
  <c r="AD27" i="49"/>
  <c r="AD26" i="49"/>
  <c r="AD27" i="48"/>
  <c r="AD26" i="48"/>
  <c r="AD28" i="47"/>
  <c r="AD27" i="47"/>
  <c r="AD28" i="23"/>
  <c r="AD27" i="23"/>
  <c r="AD30" i="81"/>
  <c r="AD29" i="81"/>
  <c r="AD28" i="81"/>
  <c r="AD27" i="81"/>
  <c r="AD26" i="81"/>
  <c r="T56" i="81"/>
  <c r="Y56" i="81" s="1"/>
  <c r="AD56" i="81" s="1"/>
  <c r="AD36" i="81"/>
  <c r="AD35" i="81"/>
  <c r="AB34" i="81"/>
  <c r="AD25" i="81"/>
  <c r="AB24" i="81"/>
  <c r="AD23" i="81"/>
  <c r="AD22" i="81"/>
  <c r="AD21" i="81"/>
  <c r="AB20" i="81"/>
  <c r="T53" i="80"/>
  <c r="Y53" i="80" s="1"/>
  <c r="AD53" i="80" s="1"/>
  <c r="AD33" i="80"/>
  <c r="AD32" i="80"/>
  <c r="AB31" i="80"/>
  <c r="AD25" i="80"/>
  <c r="AB24" i="80"/>
  <c r="AD23" i="80"/>
  <c r="AD22" i="80"/>
  <c r="AD21" i="80"/>
  <c r="AB20" i="80"/>
  <c r="AD28" i="79"/>
  <c r="AD27" i="79"/>
  <c r="AD26" i="79"/>
  <c r="T56" i="79"/>
  <c r="Y56" i="79" s="1"/>
  <c r="AD56" i="79" s="1"/>
  <c r="AD36" i="79"/>
  <c r="AD35" i="79"/>
  <c r="AB34" i="79"/>
  <c r="AD25" i="79"/>
  <c r="AB24" i="79"/>
  <c r="AD23" i="79"/>
  <c r="AD22" i="79"/>
  <c r="AD21" i="79"/>
  <c r="AB20" i="79"/>
  <c r="T53" i="78"/>
  <c r="Y53" i="78" s="1"/>
  <c r="AD53" i="78" s="1"/>
  <c r="AD33" i="78"/>
  <c r="AD32" i="78"/>
  <c r="AB34" i="78" s="1"/>
  <c r="AB31" i="78"/>
  <c r="AD25" i="78"/>
  <c r="AB24" i="78"/>
  <c r="AD23" i="78"/>
  <c r="AD22" i="78"/>
  <c r="AD21" i="78"/>
  <c r="AB20" i="78"/>
  <c r="AD27" i="77"/>
  <c r="AD26" i="77"/>
  <c r="T55" i="77"/>
  <c r="Y55" i="77" s="1"/>
  <c r="AD55" i="77" s="1"/>
  <c r="AD35" i="77"/>
  <c r="AD34" i="77"/>
  <c r="AB36" i="77" s="1"/>
  <c r="AB33" i="77"/>
  <c r="AD25" i="77"/>
  <c r="AB24" i="77"/>
  <c r="AD23" i="77"/>
  <c r="AD22" i="77"/>
  <c r="AD21" i="77"/>
  <c r="AB20" i="77"/>
  <c r="T53" i="76"/>
  <c r="Y53" i="76" s="1"/>
  <c r="AD53" i="76" s="1"/>
  <c r="AD33" i="76"/>
  <c r="AD32" i="76"/>
  <c r="AB34" i="76" s="1"/>
  <c r="AB31" i="76"/>
  <c r="AD25" i="76"/>
  <c r="AB24" i="76"/>
  <c r="AD23" i="76"/>
  <c r="AD22" i="76"/>
  <c r="AD21" i="76"/>
  <c r="AB20" i="76"/>
  <c r="T56" i="75"/>
  <c r="Y56" i="75" s="1"/>
  <c r="AD56" i="75" s="1"/>
  <c r="AD36" i="75"/>
  <c r="AD35" i="75"/>
  <c r="AB34" i="75"/>
  <c r="AD28" i="75"/>
  <c r="AD27" i="75"/>
  <c r="AD26" i="75"/>
  <c r="AD25" i="75"/>
  <c r="AB24" i="75"/>
  <c r="AD23" i="75"/>
  <c r="AD22" i="75"/>
  <c r="AD21" i="75"/>
  <c r="AB20" i="75"/>
  <c r="R35" i="74"/>
  <c r="S35" i="74" s="1"/>
  <c r="T35" i="74" s="1"/>
  <c r="R34" i="74"/>
  <c r="S34" i="74" s="1"/>
  <c r="T34" i="74" s="1"/>
  <c r="R33" i="74"/>
  <c r="S33" i="74" s="1"/>
  <c r="T33" i="74" s="1"/>
  <c r="R32" i="74"/>
  <c r="S32" i="74" s="1"/>
  <c r="T32" i="74" s="1"/>
  <c r="R31" i="74"/>
  <c r="S31" i="74" s="1"/>
  <c r="T31" i="74" s="1"/>
  <c r="R30" i="74"/>
  <c r="S30" i="74" s="1"/>
  <c r="T30" i="74" s="1"/>
  <c r="R29" i="74"/>
  <c r="S29" i="74" s="1"/>
  <c r="T29" i="74" s="1"/>
  <c r="R28" i="74"/>
  <c r="S28" i="74" s="1"/>
  <c r="T28" i="74" s="1"/>
  <c r="R27" i="74"/>
  <c r="S27" i="74" s="1"/>
  <c r="T27" i="74" s="1"/>
  <c r="R26" i="74"/>
  <c r="S26" i="74" s="1"/>
  <c r="T26" i="74" s="1"/>
  <c r="R25" i="74"/>
  <c r="S25" i="74" s="1"/>
  <c r="T25" i="74" s="1"/>
  <c r="R24" i="74"/>
  <c r="S24" i="74" s="1"/>
  <c r="T24" i="74" s="1"/>
  <c r="AB31" i="75" l="1"/>
  <c r="AB37" i="75"/>
  <c r="AB36" i="82"/>
  <c r="AB30" i="82"/>
  <c r="AB38" i="82" s="1"/>
  <c r="AC50" i="82" s="1"/>
  <c r="L50" i="82"/>
  <c r="AB28" i="78"/>
  <c r="AB30" i="77"/>
  <c r="L50" i="77" s="1"/>
  <c r="AB31" i="81"/>
  <c r="L51" i="81" s="1"/>
  <c r="AB37" i="81"/>
  <c r="AB28" i="80"/>
  <c r="L48" i="80" s="1"/>
  <c r="AB34" i="80"/>
  <c r="AB37" i="79"/>
  <c r="AB31" i="79"/>
  <c r="L51" i="79" s="1"/>
  <c r="L48" i="78"/>
  <c r="AB36" i="78"/>
  <c r="AC48" i="78" s="1"/>
  <c r="AB28" i="76"/>
  <c r="L48" i="76" s="1"/>
  <c r="AB36" i="76"/>
  <c r="AC48" i="76" s="1"/>
  <c r="L51" i="75"/>
  <c r="AB39" i="75"/>
  <c r="AC51" i="75" s="1"/>
  <c r="AB38" i="77" l="1"/>
  <c r="AC50" i="77" s="1"/>
  <c r="AB39" i="81"/>
  <c r="AC51" i="81" s="1"/>
  <c r="AB36" i="80"/>
  <c r="AC48" i="80" s="1"/>
  <c r="AB39" i="79"/>
  <c r="AC51" i="79" s="1"/>
  <c r="R23" i="74" l="1"/>
  <c r="S23" i="74" s="1"/>
  <c r="T23" i="74" s="1"/>
  <c r="R22" i="74"/>
  <c r="S22" i="74" s="1"/>
  <c r="T22" i="74" s="1"/>
  <c r="R21" i="74"/>
  <c r="S21" i="74" s="1"/>
  <c r="T21" i="74" s="1"/>
  <c r="R20" i="74"/>
  <c r="S20" i="74" s="1"/>
  <c r="T20" i="74" s="1"/>
  <c r="R19" i="74"/>
  <c r="S19" i="74" s="1"/>
  <c r="T19" i="74" s="1"/>
  <c r="R18" i="74"/>
  <c r="S18" i="74" s="1"/>
  <c r="T18" i="74" s="1"/>
  <c r="R17" i="74"/>
  <c r="S17" i="74" s="1"/>
  <c r="T17" i="74" s="1"/>
  <c r="R16" i="74"/>
  <c r="S16" i="74" s="1"/>
  <c r="T16" i="74" s="1"/>
  <c r="R15" i="74"/>
  <c r="S15" i="74" s="1"/>
  <c r="T15" i="74" s="1"/>
  <c r="R14" i="74"/>
  <c r="S14" i="74" s="1"/>
  <c r="T14" i="74" s="1"/>
  <c r="R13" i="74"/>
  <c r="S13" i="74" s="1"/>
  <c r="T13" i="74" s="1"/>
  <c r="R12" i="74"/>
  <c r="S12" i="74" s="1"/>
  <c r="T12" i="74" s="1"/>
  <c r="R11" i="74"/>
  <c r="S11" i="74" s="1"/>
  <c r="T11" i="74" s="1"/>
  <c r="R10" i="74"/>
  <c r="S10" i="74" s="1"/>
  <c r="T10" i="74" s="1"/>
  <c r="R9" i="74"/>
  <c r="S9" i="74" s="1"/>
  <c r="T9" i="74" s="1"/>
  <c r="R8" i="74"/>
  <c r="S8" i="74" s="1"/>
  <c r="T8" i="74" s="1"/>
  <c r="T55" i="73" l="1"/>
  <c r="Y55" i="73" s="1"/>
  <c r="AD55" i="73" s="1"/>
  <c r="AD35" i="73"/>
  <c r="AD34" i="73"/>
  <c r="AB36" i="73" s="1"/>
  <c r="AB33" i="73"/>
  <c r="AD27" i="73"/>
  <c r="AD26" i="73"/>
  <c r="AD25" i="73"/>
  <c r="AB24" i="73"/>
  <c r="AD23" i="73"/>
  <c r="AD22" i="73"/>
  <c r="AD21" i="73"/>
  <c r="AB20" i="73"/>
  <c r="AD27" i="72"/>
  <c r="AD26" i="72"/>
  <c r="T55" i="72"/>
  <c r="Y55" i="72" s="1"/>
  <c r="AD55" i="72" s="1"/>
  <c r="AD35" i="72"/>
  <c r="AD34" i="72"/>
  <c r="AB33" i="72"/>
  <c r="AD25" i="72"/>
  <c r="AB24" i="72"/>
  <c r="AD23" i="72"/>
  <c r="AD22" i="72"/>
  <c r="AD21" i="72"/>
  <c r="AB20" i="72"/>
  <c r="AD26" i="71"/>
  <c r="T54" i="71"/>
  <c r="Y54" i="71" s="1"/>
  <c r="AD54" i="71" s="1"/>
  <c r="AD34" i="71"/>
  <c r="AD33" i="71"/>
  <c r="AB32" i="71"/>
  <c r="AD25" i="71"/>
  <c r="AB24" i="71"/>
  <c r="AD23" i="71"/>
  <c r="AD22" i="71"/>
  <c r="AD21" i="71"/>
  <c r="AB20" i="71"/>
  <c r="T53" i="70"/>
  <c r="Y53" i="70" s="1"/>
  <c r="AD53" i="70" s="1"/>
  <c r="AD33" i="70"/>
  <c r="AD32" i="70"/>
  <c r="AB31" i="70"/>
  <c r="AD25" i="70"/>
  <c r="AB24" i="70"/>
  <c r="AD23" i="70"/>
  <c r="AD22" i="70"/>
  <c r="AD21" i="70"/>
  <c r="AB20" i="70"/>
  <c r="T55" i="69"/>
  <c r="Y55" i="69" s="1"/>
  <c r="AD55" i="69" s="1"/>
  <c r="AD35" i="69"/>
  <c r="AD34" i="69"/>
  <c r="AB33" i="69"/>
  <c r="AD27" i="69"/>
  <c r="AD26" i="69"/>
  <c r="AD25" i="69"/>
  <c r="AB24" i="69"/>
  <c r="AD23" i="69"/>
  <c r="AD22" i="69"/>
  <c r="AD21" i="69"/>
  <c r="AB20" i="69"/>
  <c r="AD27" i="68"/>
  <c r="AD28" i="68"/>
  <c r="AD26" i="68"/>
  <c r="T56" i="68"/>
  <c r="Y56" i="68" s="1"/>
  <c r="AD56" i="68" s="1"/>
  <c r="AD36" i="68"/>
  <c r="AD35" i="68"/>
  <c r="AB34" i="68"/>
  <c r="AD25" i="68"/>
  <c r="AB24" i="68"/>
  <c r="AD23" i="68"/>
  <c r="AD22" i="68"/>
  <c r="AD21" i="68"/>
  <c r="AB20" i="68"/>
  <c r="R24" i="67"/>
  <c r="S24" i="67" s="1"/>
  <c r="T24" i="67" s="1"/>
  <c r="R23" i="67"/>
  <c r="S23" i="67" s="1"/>
  <c r="T23" i="67" s="1"/>
  <c r="R22" i="67"/>
  <c r="S22" i="67" s="1"/>
  <c r="T22" i="67" s="1"/>
  <c r="R21" i="67"/>
  <c r="S21" i="67" s="1"/>
  <c r="T21" i="67" s="1"/>
  <c r="R20" i="67"/>
  <c r="S20" i="67" s="1"/>
  <c r="T20" i="67" s="1"/>
  <c r="AB34" i="70" l="1"/>
  <c r="AB29" i="71"/>
  <c r="AB35" i="71"/>
  <c r="AB36" i="72"/>
  <c r="AB30" i="73"/>
  <c r="AB38" i="73" s="1"/>
  <c r="AC50" i="73" s="1"/>
  <c r="AB30" i="72"/>
  <c r="L50" i="72" s="1"/>
  <c r="L49" i="71"/>
  <c r="AB37" i="71"/>
  <c r="AC49" i="71" s="1"/>
  <c r="AB28" i="70"/>
  <c r="AB36" i="70" s="1"/>
  <c r="AC48" i="70" s="1"/>
  <c r="L48" i="70"/>
  <c r="AB30" i="69"/>
  <c r="L50" i="69" s="1"/>
  <c r="AB36" i="69"/>
  <c r="AB31" i="68"/>
  <c r="L51" i="68" s="1"/>
  <c r="AB37" i="68"/>
  <c r="L50" i="73" l="1"/>
  <c r="AB38" i="72"/>
  <c r="AC50" i="72" s="1"/>
  <c r="AB38" i="69"/>
  <c r="AC50" i="69" s="1"/>
  <c r="AB39" i="68"/>
  <c r="AC51" i="68" s="1"/>
  <c r="R19" i="67" l="1"/>
  <c r="S19" i="67" s="1"/>
  <c r="T19" i="67" s="1"/>
  <c r="R18" i="67"/>
  <c r="S18" i="67" s="1"/>
  <c r="T18" i="67" s="1"/>
  <c r="R17" i="67"/>
  <c r="S17" i="67" s="1"/>
  <c r="T17" i="67" s="1"/>
  <c r="R16" i="67"/>
  <c r="S16" i="67" s="1"/>
  <c r="T16" i="67" s="1"/>
  <c r="R15" i="67"/>
  <c r="S15" i="67" s="1"/>
  <c r="T15" i="67" s="1"/>
  <c r="R14" i="67"/>
  <c r="S14" i="67" s="1"/>
  <c r="T14" i="67" s="1"/>
  <c r="R13" i="67"/>
  <c r="S13" i="67" s="1"/>
  <c r="T13" i="67" s="1"/>
  <c r="R12" i="67"/>
  <c r="S12" i="67" s="1"/>
  <c r="T12" i="67" s="1"/>
  <c r="R11" i="67"/>
  <c r="S11" i="67" s="1"/>
  <c r="T11" i="67" s="1"/>
  <c r="R10" i="67"/>
  <c r="S10" i="67" s="1"/>
  <c r="T10" i="67" s="1"/>
  <c r="R9" i="67"/>
  <c r="S9" i="67" s="1"/>
  <c r="T9" i="67" s="1"/>
  <c r="R8" i="67"/>
  <c r="S8" i="67" s="1"/>
  <c r="T8" i="67" s="1"/>
  <c r="AD26" i="66"/>
  <c r="T55" i="66"/>
  <c r="Y55" i="66" s="1"/>
  <c r="AD55" i="66" s="1"/>
  <c r="AD35" i="66"/>
  <c r="AD34" i="66"/>
  <c r="AB33" i="66"/>
  <c r="AD27" i="66"/>
  <c r="AD25" i="66"/>
  <c r="AB24" i="66"/>
  <c r="AD23" i="66"/>
  <c r="AD22" i="66"/>
  <c r="AD21" i="66"/>
  <c r="AB20" i="66"/>
  <c r="T54" i="65"/>
  <c r="Y54" i="65" s="1"/>
  <c r="AD54" i="65" s="1"/>
  <c r="AD34" i="65"/>
  <c r="AD33" i="65"/>
  <c r="AB32" i="65"/>
  <c r="AD26" i="65"/>
  <c r="AD25" i="65"/>
  <c r="AB24" i="65"/>
  <c r="AD23" i="65"/>
  <c r="AD22" i="65"/>
  <c r="AD21" i="65"/>
  <c r="AB29" i="65" s="1"/>
  <c r="AB20" i="65"/>
  <c r="AB35" i="65" l="1"/>
  <c r="AB36" i="66"/>
  <c r="AB30" i="66"/>
  <c r="AB38" i="66" s="1"/>
  <c r="AC50" i="66" s="1"/>
  <c r="L49" i="65"/>
  <c r="AB37" i="65"/>
  <c r="AC49" i="65" s="1"/>
  <c r="L50" i="66" l="1"/>
  <c r="R19" i="64" l="1"/>
  <c r="S19" i="64" s="1"/>
  <c r="T19" i="64" s="1"/>
  <c r="R18" i="64"/>
  <c r="S18" i="64" s="1"/>
  <c r="T18" i="64" s="1"/>
  <c r="R17" i="64"/>
  <c r="S17" i="64" s="1"/>
  <c r="T17" i="64" s="1"/>
  <c r="R16" i="64"/>
  <c r="S16" i="64" s="1"/>
  <c r="T16" i="64" s="1"/>
  <c r="R15" i="64"/>
  <c r="S15" i="64" s="1"/>
  <c r="T15" i="64" s="1"/>
  <c r="R14" i="64"/>
  <c r="S14" i="64" s="1"/>
  <c r="T14" i="64" s="1"/>
  <c r="R13" i="64"/>
  <c r="S13" i="64" s="1"/>
  <c r="T13" i="64" s="1"/>
  <c r="R12" i="64"/>
  <c r="S12" i="64" s="1"/>
  <c r="T12" i="64" s="1"/>
  <c r="R11" i="64"/>
  <c r="S11" i="64" s="1"/>
  <c r="T11" i="64" s="1"/>
  <c r="R10" i="64"/>
  <c r="S10" i="64" s="1"/>
  <c r="T10" i="64" s="1"/>
  <c r="R9" i="64"/>
  <c r="S9" i="64" s="1"/>
  <c r="T9" i="64" s="1"/>
  <c r="R8" i="64"/>
  <c r="S8" i="64" s="1"/>
  <c r="T8" i="64" s="1"/>
  <c r="AB24" i="63"/>
  <c r="T54" i="63"/>
  <c r="Y54" i="63" s="1"/>
  <c r="AD54" i="63" s="1"/>
  <c r="AD34" i="63"/>
  <c r="AD33" i="63"/>
  <c r="AB32" i="63"/>
  <c r="AD26" i="63"/>
  <c r="AD25" i="63"/>
  <c r="AD23" i="63"/>
  <c r="AD22" i="63"/>
  <c r="AD21" i="63"/>
  <c r="AB20" i="63"/>
  <c r="AD26" i="62"/>
  <c r="T54" i="62"/>
  <c r="Y54" i="62" s="1"/>
  <c r="AD54" i="62" s="1"/>
  <c r="AD34" i="62"/>
  <c r="AD33" i="62"/>
  <c r="AB32" i="62"/>
  <c r="AD25" i="62"/>
  <c r="AB24" i="62"/>
  <c r="AD23" i="62"/>
  <c r="AD22" i="62"/>
  <c r="AD21" i="62"/>
  <c r="AB20" i="62"/>
  <c r="T53" i="61"/>
  <c r="Y53" i="61" s="1"/>
  <c r="AD53" i="61" s="1"/>
  <c r="AD33" i="61"/>
  <c r="AD32" i="61"/>
  <c r="AB34" i="61" s="1"/>
  <c r="AB31" i="61"/>
  <c r="AD25" i="61"/>
  <c r="AB24" i="61"/>
  <c r="AD23" i="61"/>
  <c r="AD22" i="61"/>
  <c r="AD21" i="61"/>
  <c r="AB28" i="61" s="1"/>
  <c r="AB20" i="61"/>
  <c r="R19" i="60"/>
  <c r="S19" i="60" s="1"/>
  <c r="T19" i="60" s="1"/>
  <c r="R18" i="60"/>
  <c r="S18" i="60" s="1"/>
  <c r="T18" i="60" s="1"/>
  <c r="R17" i="60"/>
  <c r="S17" i="60" s="1"/>
  <c r="T17" i="60" s="1"/>
  <c r="R16" i="60"/>
  <c r="S16" i="60" s="1"/>
  <c r="T16" i="60" s="1"/>
  <c r="R15" i="60"/>
  <c r="S15" i="60" s="1"/>
  <c r="T15" i="60" s="1"/>
  <c r="R14" i="60"/>
  <c r="S14" i="60" s="1"/>
  <c r="T14" i="60" s="1"/>
  <c r="R13" i="60"/>
  <c r="S13" i="60" s="1"/>
  <c r="T13" i="60" s="1"/>
  <c r="R12" i="60"/>
  <c r="S12" i="60" s="1"/>
  <c r="T12" i="60" s="1"/>
  <c r="R11" i="60"/>
  <c r="S11" i="60" s="1"/>
  <c r="T11" i="60" s="1"/>
  <c r="R10" i="60"/>
  <c r="S10" i="60" s="1"/>
  <c r="T10" i="60" s="1"/>
  <c r="R9" i="60"/>
  <c r="S9" i="60" s="1"/>
  <c r="T9" i="60" s="1"/>
  <c r="R8" i="60"/>
  <c r="S8" i="60" s="1"/>
  <c r="T8" i="60" s="1"/>
  <c r="AB35" i="63" l="1"/>
  <c r="AB29" i="63"/>
  <c r="L49" i="63" s="1"/>
  <c r="AB37" i="63"/>
  <c r="AC49" i="63" s="1"/>
  <c r="AB35" i="62"/>
  <c r="AB29" i="62"/>
  <c r="L49" i="62" s="1"/>
  <c r="L48" i="61"/>
  <c r="AB37" i="62" l="1"/>
  <c r="AC49" i="62" s="1"/>
  <c r="AB36" i="61"/>
  <c r="AC48" i="61" s="1"/>
  <c r="T55" i="59" l="1"/>
  <c r="Y55" i="59" s="1"/>
  <c r="AD55" i="59" s="1"/>
  <c r="AD35" i="59"/>
  <c r="AD34" i="59"/>
  <c r="AB33" i="59"/>
  <c r="AD25" i="59"/>
  <c r="AB24" i="59"/>
  <c r="AD23" i="59"/>
  <c r="AD22" i="59"/>
  <c r="AD21" i="59"/>
  <c r="AB20" i="59"/>
  <c r="T56" i="58"/>
  <c r="Y56" i="58" s="1"/>
  <c r="AD56" i="58" s="1"/>
  <c r="AD36" i="58"/>
  <c r="AD35" i="58"/>
  <c r="AB34" i="58"/>
  <c r="AD27" i="58"/>
  <c r="AD26" i="58"/>
  <c r="AD25" i="58"/>
  <c r="AD23" i="58"/>
  <c r="AD22" i="58"/>
  <c r="AD21" i="58"/>
  <c r="AB20" i="58"/>
  <c r="AB24" i="57"/>
  <c r="AD27" i="57"/>
  <c r="AD26" i="57"/>
  <c r="T55" i="57"/>
  <c r="Y55" i="57" s="1"/>
  <c r="AD55" i="57" s="1"/>
  <c r="AD35" i="57"/>
  <c r="AD34" i="57"/>
  <c r="AB36" i="57" s="1"/>
  <c r="AB33" i="57"/>
  <c r="AD25" i="57"/>
  <c r="AD23" i="57"/>
  <c r="AD22" i="57"/>
  <c r="AD21" i="57"/>
  <c r="AB20" i="57"/>
  <c r="T55" i="56"/>
  <c r="Y55" i="56" s="1"/>
  <c r="AD55" i="56" s="1"/>
  <c r="AD35" i="56"/>
  <c r="AD34" i="56"/>
  <c r="AB33" i="56"/>
  <c r="AD25" i="56"/>
  <c r="AD23" i="56"/>
  <c r="AD22" i="56"/>
  <c r="AD21" i="56"/>
  <c r="AB20" i="56"/>
  <c r="AD27" i="55"/>
  <c r="AD26" i="55"/>
  <c r="T56" i="55"/>
  <c r="Y56" i="55" s="1"/>
  <c r="AD56" i="55" s="1"/>
  <c r="AD36" i="55"/>
  <c r="AD35" i="55"/>
  <c r="AB37" i="55" s="1"/>
  <c r="AB34" i="55"/>
  <c r="AD28" i="55"/>
  <c r="AD25" i="55"/>
  <c r="AB24" i="55"/>
  <c r="AD23" i="55"/>
  <c r="AD22" i="55"/>
  <c r="AD21" i="55"/>
  <c r="AB20" i="55"/>
  <c r="T53" i="54"/>
  <c r="Y53" i="54" s="1"/>
  <c r="AD53" i="54" s="1"/>
  <c r="AD33" i="54"/>
  <c r="AD32" i="54"/>
  <c r="AB34" i="54" s="1"/>
  <c r="AB31" i="54"/>
  <c r="AD25" i="54"/>
  <c r="AB24" i="54"/>
  <c r="AD23" i="54"/>
  <c r="AD22" i="54"/>
  <c r="AD21" i="54"/>
  <c r="AB20" i="54"/>
  <c r="T54" i="53"/>
  <c r="Y54" i="53" s="1"/>
  <c r="AD54" i="53" s="1"/>
  <c r="AD34" i="53"/>
  <c r="AD33" i="53"/>
  <c r="AB35" i="53" s="1"/>
  <c r="AB32" i="53"/>
  <c r="AD26" i="53"/>
  <c r="AD25" i="53"/>
  <c r="AB24" i="53"/>
  <c r="AD23" i="53"/>
  <c r="AD22" i="53"/>
  <c r="AD21" i="53"/>
  <c r="AB29" i="53" s="1"/>
  <c r="AB20" i="53"/>
  <c r="AD27" i="52"/>
  <c r="AD26" i="52"/>
  <c r="T56" i="52"/>
  <c r="Y56" i="52" s="1"/>
  <c r="AD56" i="52" s="1"/>
  <c r="AD36" i="52"/>
  <c r="AD35" i="52"/>
  <c r="AB34" i="52"/>
  <c r="AD28" i="52"/>
  <c r="AD25" i="52"/>
  <c r="AB24" i="52"/>
  <c r="AD23" i="52"/>
  <c r="AD22" i="52"/>
  <c r="AD21" i="52"/>
  <c r="AB20" i="52"/>
  <c r="AB37" i="52" l="1"/>
  <c r="AB37" i="58"/>
  <c r="AB36" i="59"/>
  <c r="AB31" i="58"/>
  <c r="L51" i="58" s="1"/>
  <c r="AB30" i="56"/>
  <c r="AB36" i="56"/>
  <c r="AB30" i="59"/>
  <c r="L50" i="59" s="1"/>
  <c r="AB30" i="57"/>
  <c r="L50" i="57" s="1"/>
  <c r="AB31" i="55"/>
  <c r="L51" i="55" s="1"/>
  <c r="AB28" i="54"/>
  <c r="AB36" i="54" s="1"/>
  <c r="AC48" i="54" s="1"/>
  <c r="L49" i="53"/>
  <c r="AB37" i="53"/>
  <c r="AC49" i="53" s="1"/>
  <c r="AB31" i="52"/>
  <c r="L51" i="52" s="1"/>
  <c r="AB38" i="56" l="1"/>
  <c r="AC50" i="56" s="1"/>
  <c r="AB38" i="59"/>
  <c r="AC50" i="59" s="1"/>
  <c r="AB39" i="58"/>
  <c r="AC51" i="58" s="1"/>
  <c r="L50" i="56"/>
  <c r="AB38" i="57"/>
  <c r="AC50" i="57" s="1"/>
  <c r="AB39" i="55"/>
  <c r="AC51" i="55" s="1"/>
  <c r="L48" i="54"/>
  <c r="AB39" i="52"/>
  <c r="AC51" i="52" s="1"/>
  <c r="R19" i="51" l="1"/>
  <c r="S19" i="51" s="1"/>
  <c r="T19" i="51" s="1"/>
  <c r="R18" i="51"/>
  <c r="S18" i="51" s="1"/>
  <c r="T18" i="51" s="1"/>
  <c r="R17" i="51"/>
  <c r="S17" i="51" s="1"/>
  <c r="T17" i="51" s="1"/>
  <c r="R16" i="51"/>
  <c r="S16" i="51" s="1"/>
  <c r="T16" i="51" s="1"/>
  <c r="R15" i="51"/>
  <c r="S15" i="51" s="1"/>
  <c r="T15" i="51" s="1"/>
  <c r="R14" i="51"/>
  <c r="S14" i="51" s="1"/>
  <c r="T14" i="51" s="1"/>
  <c r="R13" i="51"/>
  <c r="S13" i="51" s="1"/>
  <c r="T13" i="51" s="1"/>
  <c r="R12" i="51"/>
  <c r="S12" i="51" s="1"/>
  <c r="T12" i="51" s="1"/>
  <c r="R11" i="51"/>
  <c r="S11" i="51" s="1"/>
  <c r="T11" i="51" s="1"/>
  <c r="R10" i="51"/>
  <c r="S10" i="51" s="1"/>
  <c r="T10" i="51" s="1"/>
  <c r="R9" i="51"/>
  <c r="S9" i="51" s="1"/>
  <c r="T9" i="51" s="1"/>
  <c r="R8" i="51"/>
  <c r="S8" i="51" s="1"/>
  <c r="T8" i="51" s="1"/>
  <c r="T53" i="49" l="1"/>
  <c r="Y53" i="49" s="1"/>
  <c r="AD53" i="49" s="1"/>
  <c r="AD33" i="49"/>
  <c r="AD32" i="49"/>
  <c r="AB34" i="49" s="1"/>
  <c r="AB31" i="49"/>
  <c r="AD25" i="49"/>
  <c r="AB24" i="49"/>
  <c r="AD23" i="49"/>
  <c r="AD22" i="49"/>
  <c r="AD21" i="49"/>
  <c r="AB20" i="49"/>
  <c r="T53" i="48"/>
  <c r="Y53" i="48" s="1"/>
  <c r="AD53" i="48" s="1"/>
  <c r="AD33" i="48"/>
  <c r="AD32" i="48"/>
  <c r="AB34" i="48" s="1"/>
  <c r="AB31" i="48"/>
  <c r="AD25" i="48"/>
  <c r="AB24" i="48"/>
  <c r="AD23" i="48"/>
  <c r="AD22" i="48"/>
  <c r="AD21" i="48"/>
  <c r="AB28" i="48" s="1"/>
  <c r="L48" i="48" s="1"/>
  <c r="AB20" i="48"/>
  <c r="T54" i="47"/>
  <c r="Y54" i="47" s="1"/>
  <c r="AD54" i="47" s="1"/>
  <c r="AD34" i="47"/>
  <c r="AD33" i="47"/>
  <c r="AB32" i="47"/>
  <c r="AD26" i="47"/>
  <c r="AD25" i="47"/>
  <c r="AB24" i="47"/>
  <c r="AD23" i="47"/>
  <c r="AD22" i="47"/>
  <c r="AD21" i="47"/>
  <c r="AB29" i="47" s="1"/>
  <c r="AB20" i="47"/>
  <c r="AB24" i="23"/>
  <c r="AB20" i="23"/>
  <c r="AB35" i="47" l="1"/>
  <c r="AB28" i="49"/>
  <c r="L48" i="49"/>
  <c r="AB36" i="49"/>
  <c r="AC48" i="49" s="1"/>
  <c r="AB36" i="48"/>
  <c r="AC48" i="48" s="1"/>
  <c r="L49" i="47"/>
  <c r="AB37" i="47"/>
  <c r="AC49" i="47" s="1"/>
  <c r="AB32" i="23"/>
  <c r="AD34" i="23" l="1"/>
  <c r="AD33" i="23"/>
  <c r="AB35" i="23" l="1"/>
  <c r="AD26" i="23" l="1"/>
  <c r="AD25" i="23"/>
  <c r="AD23" i="23"/>
  <c r="AD22" i="23"/>
  <c r="AD21" i="23"/>
  <c r="R18" i="9"/>
  <c r="S18" i="9" s="1"/>
  <c r="T18" i="9" s="1"/>
  <c r="AB29" i="23" l="1"/>
  <c r="T54" i="23"/>
  <c r="Y54" i="23" s="1"/>
  <c r="AD54" i="23" s="1"/>
  <c r="AB37" i="23" l="1"/>
  <c r="AC49" i="23" s="1"/>
  <c r="L49" i="23"/>
  <c r="R9" i="9"/>
  <c r="S9" i="9" s="1"/>
  <c r="T9" i="9" s="1"/>
  <c r="R10" i="9"/>
  <c r="S10" i="9" s="1"/>
  <c r="T10" i="9" s="1"/>
  <c r="R11" i="9"/>
  <c r="S11" i="9" s="1"/>
  <c r="T11" i="9" s="1"/>
  <c r="R12" i="9"/>
  <c r="S12" i="9" s="1"/>
  <c r="T12" i="9" s="1"/>
  <c r="R13" i="9"/>
  <c r="S13" i="9" s="1"/>
  <c r="T13" i="9" s="1"/>
  <c r="R14" i="9"/>
  <c r="S14" i="9" s="1"/>
  <c r="T14" i="9" s="1"/>
  <c r="R15" i="9"/>
  <c r="S15" i="9" s="1"/>
  <c r="T15" i="9" s="1"/>
  <c r="R16" i="9"/>
  <c r="S16" i="9" s="1"/>
  <c r="T16" i="9" s="1"/>
  <c r="R17" i="9"/>
  <c r="S17" i="9" s="1"/>
  <c r="T17" i="9" s="1"/>
  <c r="R8" i="9"/>
  <c r="S8" i="9" s="1"/>
  <c r="T8" i="9" s="1"/>
</calcChain>
</file>

<file path=xl/sharedStrings.xml><?xml version="1.0" encoding="utf-8"?>
<sst xmlns="http://schemas.openxmlformats.org/spreadsheetml/2006/main" count="5435" uniqueCount="1039">
  <si>
    <t>SELECCIÓN, EVALUACIÓN Y REEVALUACIÓN DE PROVEEDORES</t>
  </si>
  <si>
    <t>Código:
ABT-F-001</t>
  </si>
  <si>
    <t>Versión 07:
01/03/2025</t>
  </si>
  <si>
    <t>MATRIZ DE REQUISITOS PARA PROVEEDORES Y/O CONTRATISTAS SEGÚN SU CRITICIDAD</t>
  </si>
  <si>
    <t>N°</t>
  </si>
  <si>
    <t>ESTADO</t>
  </si>
  <si>
    <t>PROVEEDOR EXTERNO / CONTRATISTA</t>
  </si>
  <si>
    <t>NIT</t>
  </si>
  <si>
    <t xml:space="preserve">TELÉFONO </t>
  </si>
  <si>
    <t xml:space="preserve">CELULAR </t>
  </si>
  <si>
    <t xml:space="preserve">EMAIL </t>
  </si>
  <si>
    <t xml:space="preserve">DIRECCIÓN </t>
  </si>
  <si>
    <t xml:space="preserve">CIUDAD </t>
  </si>
  <si>
    <t>BIEN O SERVICIO ADQUIRIDO</t>
  </si>
  <si>
    <t xml:space="preserve">REQUERIMIENTOS Y/O CONTROLES </t>
  </si>
  <si>
    <t>ASPECTO</t>
  </si>
  <si>
    <t>CÓDIGO DE CLASIFICACIÓN  DE LA ACTIVIDAD</t>
  </si>
  <si>
    <t>DEFINICIÓN DE LA CRITICIDAD DE PROVEEDORES EXTERNOS / CONTRATISTAS</t>
  </si>
  <si>
    <t>CRITICIDAD</t>
  </si>
  <si>
    <t>NIVEL DE CRITICIDAD</t>
  </si>
  <si>
    <t>MÉTODO DE EVALUACIÓN</t>
  </si>
  <si>
    <t>CALIDAD</t>
  </si>
  <si>
    <t>SEGURIDAD Y SALUD</t>
  </si>
  <si>
    <t>AMBIENTE</t>
  </si>
  <si>
    <t>INCUMPLIMIENTO</t>
  </si>
  <si>
    <t>IMPACTO</t>
  </si>
  <si>
    <t>ACTIVO</t>
  </si>
  <si>
    <t>ATLAS INNOVACION SAS</t>
  </si>
  <si>
    <t>901366897-9</t>
  </si>
  <si>
    <t>innovacionsocialmfm@gmail.com.com</t>
  </si>
  <si>
    <t>MZ BRSAS DE GUADALUPE CA URBANA 2</t>
  </si>
  <si>
    <t>MOCOA</t>
  </si>
  <si>
    <t xml:space="preserve">ALQUILER DE EQUIPOS </t>
  </si>
  <si>
    <t>ALQUILER DE EQUIPOS CON O SIN MANO DE OBRA</t>
  </si>
  <si>
    <t>CALIDAD/AMBIENTE</t>
  </si>
  <si>
    <t>Q3 Son proveedores que venden, alquilan y/o prestan servicios de mantenimiento, inspección / certificación de maquinaria, equipos (incluyendo pesado), accesorios y herramientas, dentro o fuera de las bases de la organización y/o del cliente.</t>
  </si>
  <si>
    <t>N/A</t>
  </si>
  <si>
    <t xml:space="preserve">INACTIVO </t>
  </si>
  <si>
    <t xml:space="preserve">CORE LAB </t>
  </si>
  <si>
    <t>830000922-7</t>
  </si>
  <si>
    <t>corelab.colombia@corelab.com</t>
  </si>
  <si>
    <t>CR 20 # 168- 52</t>
  </si>
  <si>
    <t>BOGOTÁ</t>
  </si>
  <si>
    <t>EXPLOSIVOS Y/O CAÑONES</t>
  </si>
  <si>
    <t xml:space="preserve">ETASA SA. </t>
  </si>
  <si>
    <t>NA</t>
  </si>
  <si>
    <t>Q2 Suministran bienes y/o servicios a los cuales aplican requerimientos específicos de los clientes o de la organización.</t>
  </si>
  <si>
    <t>HS4 Suministran servicios, bienes o equipos relacionados con la prestación de servicio, atención de emergencias y/o realizan su mantenimiento.</t>
  </si>
  <si>
    <t>INACTIVO</t>
  </si>
  <si>
    <t xml:space="preserve">FAITHWELL </t>
  </si>
  <si>
    <t xml:space="preserve">NA </t>
  </si>
  <si>
    <t xml:space="preserve">CAÑONES </t>
  </si>
  <si>
    <t>KNO ENVIRONMENTAL SOLUTIONS LTDA</t>
  </si>
  <si>
    <t>830114452-7</t>
  </si>
  <si>
    <t>gerencia@knocolombia.com</t>
  </si>
  <si>
    <t>CL 17B  # 105 - 11</t>
  </si>
  <si>
    <t>PETRODATOS</t>
  </si>
  <si>
    <t>3134716250 -3043100833</t>
  </si>
  <si>
    <t>facturacion@petrodatoscolombia.com</t>
  </si>
  <si>
    <t>CLL 81 11 08 OFIC 5 126</t>
  </si>
  <si>
    <t>ALQUILER EQUIPOS</t>
  </si>
  <si>
    <t xml:space="preserve">ALQUILER DE EQUIPOS CON O SIN MANO DE OBRA </t>
  </si>
  <si>
    <t>PROFESIONAL LOGGING SPECIAL TIES SAS PROLOGS</t>
  </si>
  <si>
    <t>901156808-2</t>
  </si>
  <si>
    <t>casallas.alex@gmail.com</t>
  </si>
  <si>
    <t>CRA 20C # 72-13 OF 304</t>
  </si>
  <si>
    <t>ZAC PERFORATING S.A DE C.V.</t>
  </si>
  <si>
    <t>ZPE100408V4A</t>
  </si>
  <si>
    <t>52-4921444963</t>
  </si>
  <si>
    <t>cristina.nahar@zacperforating.com</t>
  </si>
  <si>
    <t>La Loma, Zacatecas, Zacatecas, C.P. 98068, entre Circuito Feria y Blvd. José López Portillo</t>
  </si>
  <si>
    <t>MEXICO</t>
  </si>
  <si>
    <t>EQUIPOS DEL NORTE S.A</t>
  </si>
  <si>
    <t>802001223-1</t>
  </si>
  <si>
    <t>pportes@equinorte.net</t>
  </si>
  <si>
    <t>km2 via gaira parque logistico</t>
  </si>
  <si>
    <t xml:space="preserve">SANTA MARTA </t>
  </si>
  <si>
    <t>ALQUILER DE  ANDAMIOS</t>
  </si>
  <si>
    <t xml:space="preserve">ALQUILER DE ANDAMIOS </t>
  </si>
  <si>
    <t>CALIDAD/SEGURIDAD</t>
  </si>
  <si>
    <t>ESPACOL ANDAMIOS MULTIDIRECCIONALES SAS</t>
  </si>
  <si>
    <t>900495964-3</t>
  </si>
  <si>
    <t>espacolandamios@gmail.com</t>
  </si>
  <si>
    <t xml:space="preserve">AUT BARRANCABERMEJA - BUCARAMANGA KM 1 </t>
  </si>
  <si>
    <t>BARRANCABERMEJA</t>
  </si>
  <si>
    <t>LAYHER ANDINA SAS</t>
  </si>
  <si>
    <t>900049818-4</t>
  </si>
  <si>
    <t>dmunevarm@layher.com.co</t>
  </si>
  <si>
    <t>AUT MEDELLIN KM 7 CC CELTA TRADE PARK LT 151</t>
  </si>
  <si>
    <t>FUNZA</t>
  </si>
  <si>
    <t>ROCK FAITHWELL INTERNATIONAL CO LTD</t>
  </si>
  <si>
    <t>BEN.Z@FAITHWELL.COM</t>
  </si>
  <si>
    <t>WANXING ROAD, EAST INDUSTRIAL PARK, CHENGDU CHINA</t>
  </si>
  <si>
    <t>CHINA</t>
  </si>
  <si>
    <t>SUMINISTRO DE CAÑONES</t>
  </si>
  <si>
    <t>Q2 Suministran bienes y/o servicios a los cuales aplican requerimientos específicos de los clientes o de la organización.</t>
  </si>
  <si>
    <t>DARIM (DALIAN) ENGINEERING SERVICES CO. LTDA</t>
  </si>
  <si>
    <t>NBDDIY334021008</t>
  </si>
  <si>
    <t>blz@darim-engineering.com</t>
  </si>
  <si>
    <t>1st Floor, No 38-7-1 Of Jinyao Road, Dalian Free Traded Zone, China</t>
  </si>
  <si>
    <t>EQUIPOS RSU - ACCESORIOS</t>
  </si>
  <si>
    <t>AEROEQUIPOS SAS</t>
  </si>
  <si>
    <t>info@aeroequipos.com</t>
  </si>
  <si>
    <t>KM 2 1 AUT BOGOTA MEDELLIN CENTRO EMPRESARIAL ENAR COSTADO SUR</t>
  </si>
  <si>
    <t>COTA</t>
  </si>
  <si>
    <t>ALQUILER DE PLATAFORMAS</t>
  </si>
  <si>
    <t>HS5 Venden y/o alquilan equipos de izaje y/o levantamiento mecánico de cargas en general.</t>
  </si>
  <si>
    <t>GENERAL SERVICES INTERNATIONAL GROUP SAS</t>
  </si>
  <si>
    <t>contacto@groupgsi.com</t>
  </si>
  <si>
    <t>KM 11 VIA AL CENTRO PARQUE INDUSTRIAL ALPUJARRAS BG DOS</t>
  </si>
  <si>
    <t>CAJICA</t>
  </si>
  <si>
    <t xml:space="preserve">ALQUILER DE  EQUIPOS A PRESION </t>
  </si>
  <si>
    <t>EQUIPOS CONTROL PRESION</t>
  </si>
  <si>
    <t>SERINCO DRILLING SA</t>
  </si>
  <si>
    <t>operaciones@serincodrilling.com</t>
  </si>
  <si>
    <t>KM 1.1 VIA BRICEÑO ZIPAQUIRA</t>
  </si>
  <si>
    <t>TOCANCIPA</t>
  </si>
  <si>
    <t xml:space="preserve">EQUIPOS RSU </t>
  </si>
  <si>
    <t>COMPRA Y/O ALQUILER DE EXPLOSIVOS Y/O CAÑONES</t>
  </si>
  <si>
    <t>Señale con una X según corresponda: Selección, Evaluación o Revaluación</t>
  </si>
  <si>
    <t>Selección</t>
  </si>
  <si>
    <t>Evaluación</t>
  </si>
  <si>
    <t>Reevaluación</t>
  </si>
  <si>
    <t xml:space="preserve">Nombre del Responsable: </t>
  </si>
  <si>
    <t xml:space="preserve">Cargo: </t>
  </si>
  <si>
    <t xml:space="preserve">Fecha: </t>
  </si>
  <si>
    <t>1.  INFORMACIÓN GENERAL</t>
  </si>
  <si>
    <t>Razón social de la Empresa:</t>
  </si>
  <si>
    <t>CC</t>
  </si>
  <si>
    <t>CE</t>
  </si>
  <si>
    <t>No.</t>
  </si>
  <si>
    <t>Actividad Económica Principal:</t>
  </si>
  <si>
    <t>2.  CRITERIOS DE SELECCIÓN Y EVALUACIÓN O REEVALUACIÓN EN CALIDAD DE PROVEEDOR CRÍTICO DE BIENES Y SERVICIOS</t>
  </si>
  <si>
    <t>CRITERIOS DE SELECCIÓN Y EVALUACIÓN O REEVALUACIÓN</t>
  </si>
  <si>
    <t>CRITERIOS DE CUMPLIMIENTO DE SELECCIÓN</t>
  </si>
  <si>
    <t>En la columna de CALIFICACIÓN seleccione:
Uno (1): si el cumplimiento es total; o si no aplica.
Cero (0): si el cumplimiento es nulo.</t>
  </si>
  <si>
    <t>CRITERIOS DE CUMPLIMIENTO DE EVALUACIÓN O REEVALUACIÓN</t>
  </si>
  <si>
    <t>En la columna de CALIFICACIÓN seleccione:
Cero (0): si el cumplimiento es nulo.
Uno (1): si el cumplimiento es deficiente.
Dos (2): si el cumplimiento es parcial.
Tres (3): si el cumplimiento es total.</t>
  </si>
  <si>
    <t>Peso</t>
  </si>
  <si>
    <t>Calificación</t>
  </si>
  <si>
    <t>Resultado</t>
  </si>
  <si>
    <t>COMENTARIOS</t>
  </si>
  <si>
    <t>CRITERIOS DE SELECCIÓN</t>
  </si>
  <si>
    <t>DOCUMENTOS CALIDAD Y COMERCIAL</t>
  </si>
  <si>
    <t>Fotocopia del RUT (año vigente); o documento que haga sus veces para proveedores del exterior.</t>
  </si>
  <si>
    <t>Un (1) certificado original de Cámara y Comercio de Existencia y Representación Legal, no mayor a 30 días de expedición; o documento que haga sus veces para proveedores del exterior.</t>
  </si>
  <si>
    <t>Copia de la cédula del representante legal; o documento que haga sus veces para proveedores del exterior.</t>
  </si>
  <si>
    <t>DOCUMENTOS SG-SSTA</t>
  </si>
  <si>
    <t>Ficha técnica del producto, y/o certificado de calibración, y/o certificado de calidad, si aplica.</t>
  </si>
  <si>
    <t>API de las cargas.</t>
  </si>
  <si>
    <t>Autoevaluación de estándares mínimos del SG-SST (Decreto 1075 de 2015 y Resolución 0312 de 2019) del año en vigencia, registrada ante el Ministerio de Trabajo; no aplica para proveedores del exterior ni para personas naturales.</t>
  </si>
  <si>
    <t>Autoevaluación de estándares mínimos del SG-SST (Decreto 1075 de 2015 y Resolución 0312 de 2019) del año en vigencia, registrada ante la ARL; no aplica para proveedores del exterior ni para personas naturales.</t>
  </si>
  <si>
    <t>TOTAL CRITERIOS DE SELECCIÓN</t>
  </si>
  <si>
    <t>CRITERIOS DE EVALUACIÓN O REEVALUACIÓN</t>
  </si>
  <si>
    <t>CUMPLIMIENTO EN CALIDAD</t>
  </si>
  <si>
    <t>Cumplimiento en la prestación del servicio y/o entrega del producto.</t>
  </si>
  <si>
    <t>Cumplimiento en estándares de calidad y/o ambientales.</t>
  </si>
  <si>
    <t>TOTAL CRITERIOS DE EVALUACIÓN O REEVALUACIÓN</t>
  </si>
  <si>
    <t>TOTAL CRITERIOS DE SELECCIÓN Y EVALUACIÓN O REEVALUACIÓN</t>
  </si>
  <si>
    <t>3. DOCUMENTOS OPCIONALES</t>
  </si>
  <si>
    <t xml:space="preserve">¿La empresa está certificada o en proceso de certificación en alguna de las siguientes normas?: SI ___ NO ____ 
Señale con una X cuáles:
</t>
  </si>
  <si>
    <t>ISO 9001</t>
  </si>
  <si>
    <t>RUC/Norsok</t>
  </si>
  <si>
    <t>ISO 14001</t>
  </si>
  <si>
    <t>Otro</t>
  </si>
  <si>
    <t>ISO 45001</t>
  </si>
  <si>
    <t>4. RESULTADOS DE LA EVALUACIÓN DE CALIDAD DE BIENES Y SERVICIOS</t>
  </si>
  <si>
    <t>BAJO = Inferior a 59% - El proveedor o contratista no cumple con los requisitos del SIG - Proveedor o contratista RECHAZADO.</t>
  </si>
  <si>
    <t>MEDIO = Entre 60% a 79% - El proveedor o contratista cumple con algunos requisitos del SIG - Proveedor o contratista APROBADO (debe aplicar oportunidades de mejora).</t>
  </si>
  <si>
    <t>ALTO =  Entre 80 y 100% - El proveedor tiene una buena gestión y cumplimiento de los requisitos del SIG - Proveedor o contratista APROBADO (con o sin oportunidades de mejora).</t>
  </si>
  <si>
    <t>RESULTADO DE LA SELECCIÓN</t>
  </si>
  <si>
    <t>RESULTADO DE LA EVALUACIÓN O REEVALUACIÓN</t>
  </si>
  <si>
    <t>DEFINICIÓN DE LA CRITICIDAD DE PROVEEDORES / CONTRATISTAS</t>
  </si>
  <si>
    <t xml:space="preserve">Nombre Evaluador Setip Ingeniería S.A. </t>
  </si>
  <si>
    <t>Firma</t>
  </si>
  <si>
    <t>ALQUILER DE ANDAMIOS</t>
  </si>
  <si>
    <t>Certificación del andamio según normas colombianas (NTC 1641, NTC 1642 y NTC 1735), y/o normas internacionales (ANSI 10.8, UNE-EN 12810 y UNE-EN 12811).</t>
  </si>
  <si>
    <t xml:space="preserve">Hoja de vida del andamio que como mínimo debe contener: fecha de fabricación, tiempo de vida útil, historial de uso, registros de inspección, registros de mantenimiento, ficha técnica, certificación del fabricante y observaciones. </t>
  </si>
  <si>
    <t>COMPRA Y/O ALQUILER DE EQUIPOS CON O SIN MANO DE OBRA</t>
  </si>
  <si>
    <t>COMPRA Y/O ALQUILER DE EQUIPOS CONTROL DE PRESIÓN</t>
  </si>
  <si>
    <t>Certificacion API de la razón social de acuerdo con el requerimiento del equipo.</t>
  </si>
  <si>
    <t>CONQUIMICA S.A.</t>
  </si>
  <si>
    <t>890919549-6</t>
  </si>
  <si>
    <t>conquimica@conquimica.net</t>
  </si>
  <si>
    <t>CR 42 # 53 - 24</t>
  </si>
  <si>
    <t>ITAGUI</t>
  </si>
  <si>
    <t>PRODUCTOS QUIMICOS</t>
  </si>
  <si>
    <t>Q6 Suministran productos químicos que tengan el potencial de afectar la calidad del servicio.</t>
  </si>
  <si>
    <t>E6 Suministran sustancias químicas peligrosas.</t>
  </si>
  <si>
    <t>INNOAMBIENTAL E.S.P   S.A.S</t>
  </si>
  <si>
    <t>900880649-9</t>
  </si>
  <si>
    <t>innoambiental.esp.sas@gmail.com</t>
  </si>
  <si>
    <t>CORR EL CENTRO VDA CAMPO 22</t>
  </si>
  <si>
    <t xml:space="preserve">RECOLECCION Y DISPOSICION DE RESIDUOS </t>
  </si>
  <si>
    <t>RECOLECCION DE RESIDUOS SOLIDOS</t>
  </si>
  <si>
    <t>AMBIENTE/SEGURIDAD</t>
  </si>
  <si>
    <t>HS1 Desarrollan sus actividades en instalaciones operativas de la organización y/o del cliente.</t>
  </si>
  <si>
    <t>E8 Efectúan servicios de gestión de residuos (recolección, almacenamiento, transporte y disposición final de residuos).</t>
  </si>
  <si>
    <t>MULTITANQUES S.A.S</t>
  </si>
  <si>
    <t>901089396-2</t>
  </si>
  <si>
    <t>contablemultitanques@gmail.com</t>
  </si>
  <si>
    <t>CL 24 # 8B - 31</t>
  </si>
  <si>
    <t xml:space="preserve">ALQUILER DE BAÑOS </t>
  </si>
  <si>
    <t>E5 Generan impactos ambientales que por su posible magnitud, deben aplicarse controles especiales que deben ser reportados a la organización.</t>
  </si>
  <si>
    <t xml:space="preserve">PALMERAS JUNIOR </t>
  </si>
  <si>
    <t>900308872-4</t>
  </si>
  <si>
    <t>barranca@palmerajunior.com</t>
  </si>
  <si>
    <t xml:space="preserve">CL 48 # 17 - 17 </t>
  </si>
  <si>
    <t>FUMIGACIONES Y LAVADO DE TANQUES</t>
  </si>
  <si>
    <t>FUMIGACIONES</t>
  </si>
  <si>
    <t>E1 Necesitan autorizaciones ambientales gubernamentales (licencias, permisos).</t>
  </si>
  <si>
    <t>PETROLABIN S.A.S.</t>
  </si>
  <si>
    <t>800113677 - 3</t>
  </si>
  <si>
    <t>6574187 - 6437365</t>
  </si>
  <si>
    <t>info@petrolabin.com</t>
  </si>
  <si>
    <t>CR 37 # 52 - 43</t>
  </si>
  <si>
    <t>NEIVA</t>
  </si>
  <si>
    <t>PLUS AMBIENTE SAS ESP</t>
  </si>
  <si>
    <t>901044854-0</t>
  </si>
  <si>
    <t>gerenciaplusambiente@gmail.com</t>
  </si>
  <si>
    <t>CALLE 21 NO 44-30</t>
  </si>
  <si>
    <t>VILLAVICENCIO</t>
  </si>
  <si>
    <t>SERPET JR Y CIA S.A.S.</t>
  </si>
  <si>
    <t>800001845-3</t>
  </si>
  <si>
    <t>3102875837 - 3138041502</t>
  </si>
  <si>
    <t>contabilidad@serpetjr.com</t>
  </si>
  <si>
    <t>CR 30 46 140 CR 5 34 34 VDA LA NIATA CR 5 29 28</t>
  </si>
  <si>
    <t>YOPAL</t>
  </si>
  <si>
    <t>SERVIAMBIENTAL EMPRESA DE SERVICIOS PUBLICOS S.A.</t>
  </si>
  <si>
    <t>830510145-9</t>
  </si>
  <si>
    <t>contabilidad@serviambiental.com</t>
  </si>
  <si>
    <t>CL 17 # 7A - 77</t>
  </si>
  <si>
    <t>SERVICIOS Y SUMINSTROS AGROAMBIENTAL DEL LLANO SAS</t>
  </si>
  <si>
    <t xml:space="preserve">901429087 -7 </t>
  </si>
  <si>
    <t>agroambsas@gmail.com</t>
  </si>
  <si>
    <t>CR 11 #02--06 BRISAS DE PAUTO</t>
  </si>
  <si>
    <t>SAN LUIS DE PALENQUE</t>
  </si>
  <si>
    <t>TECNICONTROL FUMIGACIONES SAS</t>
  </si>
  <si>
    <t>901098279-7</t>
  </si>
  <si>
    <t>tecnicontrolfumigaciones@gmail.com</t>
  </si>
  <si>
    <t>CR 72L # 37B -15</t>
  </si>
  <si>
    <t xml:space="preserve">ACTIVO </t>
  </si>
  <si>
    <t>COGAS</t>
  </si>
  <si>
    <t>830080369-5</t>
  </si>
  <si>
    <t>2446986 - 2693534</t>
  </si>
  <si>
    <t>contabilidad@cogasltda.com</t>
  </si>
  <si>
    <t>TV 39A # 20A - 55</t>
  </si>
  <si>
    <t xml:space="preserve">SUMINISTRO DE OXIGENO Y ACETILENO </t>
  </si>
  <si>
    <t>PRODUCTOS DE OXIGENO Y ACETILENO</t>
  </si>
  <si>
    <t xml:space="preserve">OXIGENOS DE COLOMBIA </t>
  </si>
  <si>
    <t>90239671-4</t>
  </si>
  <si>
    <t>notificaciones_colombia@praxair.com</t>
  </si>
  <si>
    <t>PAR INDUSTRIAL GRAN SABANA LT M UN 62</t>
  </si>
  <si>
    <t>MANTENIMIENTO AIRES ACONDICIONADOS</t>
  </si>
  <si>
    <t>MANTENIMIENTO AIRE ACONDICIONADO</t>
  </si>
  <si>
    <t>E2 	La prestación de su servicio puede hacer incurrir a la organización en incumplimientos legales ambientales.</t>
  </si>
  <si>
    <t xml:space="preserve">AMBIPAR </t>
  </si>
  <si>
    <t>830136200-2</t>
  </si>
  <si>
    <t>bairon.lopez@ambipar.com</t>
  </si>
  <si>
    <t>CL 80 # 11 - 42 OF 601</t>
  </si>
  <si>
    <t xml:space="preserve">SERVICIO DE ATENCION DE EMERGENCIAS Y/O CONTINGENCIAS </t>
  </si>
  <si>
    <t>E3 	Suministran servicios de atención de contingencias ambientales.</t>
  </si>
  <si>
    <t xml:space="preserve">ECO INDUSTRIA SAS ESP </t>
  </si>
  <si>
    <t>direccion.financiera@ecoindustriasas.com</t>
  </si>
  <si>
    <t>CL 2 18 93 TO 1 BG 8 PAR INDUSTRIAL SAN JORGE</t>
  </si>
  <si>
    <t>MOSQUERA</t>
  </si>
  <si>
    <t>DISPOSICION DE RESIDUOS</t>
  </si>
  <si>
    <t>E8 Efectúan servicios de gestión de residuos (recolección, almacenamiento, transporte y disposición final de residuos).</t>
  </si>
  <si>
    <t>FUMIGROUP</t>
  </si>
  <si>
    <t>860522835-3</t>
  </si>
  <si>
    <t>facturacionelectronica@fumigranos.com</t>
  </si>
  <si>
    <t>CR 77 8 B 61</t>
  </si>
  <si>
    <t>RESIDUOS SÓLIDOS Y/O LÍQUIDOS</t>
  </si>
  <si>
    <t>PESV (Plan Estratégico de Seguridad Vial) y radicado del informe de gestión anual.</t>
  </si>
  <si>
    <t>Licencia ambiental ”Vigente” del dispositor según el tipo de residuos a disponer y convenio para disposición de residuos; aplica cuando el proveedor terceriza el servicio de disposición final.</t>
  </si>
  <si>
    <t>Permiso de vertimientos y/o uso del suelo.</t>
  </si>
  <si>
    <t xml:space="preserve">Radicado del plan de contingencias ambientales ante la autoridad ambiental competente (Resolución 1209 de 2018). </t>
  </si>
  <si>
    <t>PRODUCTOS QUÍMICOS</t>
  </si>
  <si>
    <t>Hoja de Datos de Seguridad (Sistema Globalmente Armonizado) en idioma español y con máximo 5 años de vigencia.</t>
  </si>
  <si>
    <t>ALQUILER DE BAÑOS</t>
  </si>
  <si>
    <t>Hoja de Datos de Seguridad (Sistema Globalmente Armonizado) en idioma español y con máximo 5 años de vigencia, de las sustancias químicas a utilizar.</t>
  </si>
  <si>
    <t>SERVICIO DE ATENCIÓN DE EMERGENCIAS Y/O CONTINGENCIAS</t>
  </si>
  <si>
    <t>Radicado del plan de contingencias ambientales ante la autoridad ambiental competente (Resolución 1209 de 2018).</t>
  </si>
  <si>
    <t>Permiso o habilitación para transporte de sustancias peligrosas, o en su defecto contrato con la empresa transportadora y sus respectivos permisos; aplica en caso de ser entregado in situ.</t>
  </si>
  <si>
    <t>Llicencia ambiental para manejo de residuos peligrosos o convenio del proveedor.</t>
  </si>
  <si>
    <t>SUMINISTRO DE OXÍGENO Y ACETILENO</t>
  </si>
  <si>
    <t>MANTENIMIENTO DE AIRES ACONDICIONADOS</t>
  </si>
  <si>
    <t>Ficha técnica del producto y/o filtros a reemplazar.</t>
  </si>
  <si>
    <t>Certificado de disposición de los filtros y/o convenio con la empresa para su disposición en caso de que el proveedor no realice su disposición final.</t>
  </si>
  <si>
    <t>Licencia, permiso y/o concepto sanitario de funcionamiento emitido por la Secretaria de Salud o Gobernación competente.</t>
  </si>
  <si>
    <t>Hoja de vida con certificados de competencias, de formación y curso de manejo de sustancias químicas del personal aplicador.</t>
  </si>
  <si>
    <t>LAVADO DE TANQUES</t>
  </si>
  <si>
    <t>Programa de prevención y protección contra caídas de alturas; aplica en caso de Trabajo en Alturas.</t>
  </si>
  <si>
    <t>CONSTRUCCIONES Y MONTAJES W.C.M. SAS</t>
  </si>
  <si>
    <t>900733046 -9</t>
  </si>
  <si>
    <t>3165365994 - 3203101879</t>
  </si>
  <si>
    <t>construccionesymontajeswcm@gmail.com</t>
  </si>
  <si>
    <t>K M 17 BRR GUACIRCO - VIA BOGOTA</t>
  </si>
  <si>
    <t>AIPE</t>
  </si>
  <si>
    <t xml:space="preserve">SERVICIO DE MONTAJES </t>
  </si>
  <si>
    <t>SERVICIO DE MONTAJES Y SOLDADURA</t>
  </si>
  <si>
    <t>HS6 Como parte del servicio efectúan soldadura en locaciones de la organización.</t>
  </si>
  <si>
    <t>WILMER FERNANDO SOSA CORTES</t>
  </si>
  <si>
    <t>1049621502-1</t>
  </si>
  <si>
    <t>cwilmer1990@gmail.com</t>
  </si>
  <si>
    <t>CL 25 A 10 74</t>
  </si>
  <si>
    <t>TUNJA</t>
  </si>
  <si>
    <t>MEMORIAS DE CALCULO</t>
  </si>
  <si>
    <t>MEMORIAS DE CÁLCULO</t>
  </si>
  <si>
    <t>Hoja de vida con certificados de competencias y de formación del Ingeniero Calculista (Escuela Colombiana de Ingenieros).</t>
  </si>
  <si>
    <t>SERVICIO DE MONTAJE Y SOLDADURA</t>
  </si>
  <si>
    <t>Hoja de vida con certificados de competencias y de formación del (los) trabajador (es) de acuerdo al tipo de montaje o soldadura a realizar.</t>
  </si>
  <si>
    <t>PLANIMETRÍA</t>
  </si>
  <si>
    <t>Hoja de vida con certificados de competencias y de formación del Diseñador de Planos Digitales.</t>
  </si>
  <si>
    <t>Certificación del Software Licenciado.</t>
  </si>
  <si>
    <t>CASALUP SERVICES S.A.S</t>
  </si>
  <si>
    <t xml:space="preserve">900760305-6 </t>
  </si>
  <si>
    <t>contabilidad@casalupsas.com</t>
  </si>
  <si>
    <t>CR 9 BIS 3 4</t>
  </si>
  <si>
    <t>CASANARE</t>
  </si>
  <si>
    <t>ALIMENTACION A PERSONAL</t>
  </si>
  <si>
    <t>CASINOS Y/O RESTAURANTES</t>
  </si>
  <si>
    <t>SEGURIDAD</t>
  </si>
  <si>
    <t>HS9 Suministran el servicio de alimentación.</t>
  </si>
  <si>
    <t>COLSERVICIO CENTRO SAS</t>
  </si>
  <si>
    <t>901059092-0</t>
  </si>
  <si>
    <t>3153085537 - 3105600648</t>
  </si>
  <si>
    <t>admon@colcentro.com.co</t>
  </si>
  <si>
    <t>VDA CAMPO CATORCE CORREGIMIENTO EL CENTRO</t>
  </si>
  <si>
    <t>DUFLO SERVICIOS INTEGRALES SAS</t>
  </si>
  <si>
    <t>81856718-6</t>
  </si>
  <si>
    <t>andres.bolivar@duflosas.com</t>
  </si>
  <si>
    <t>AUT. MEDELLIN KM 1,8 PARQUE INDUSTRIAL LAS AMERICAS</t>
  </si>
  <si>
    <t>BOGOTA</t>
  </si>
  <si>
    <t>PARADOR LOS ALMENDROS</t>
  </si>
  <si>
    <t>901702127 - 8</t>
  </si>
  <si>
    <t>paradorlosalmendros@gmail.com</t>
  </si>
  <si>
    <t xml:space="preserve">CR 13 # 3- 42 </t>
  </si>
  <si>
    <t>YOLANDA AMAYA SILVA (DONDE YOLI )</t>
  </si>
  <si>
    <t>63461972-0</t>
  </si>
  <si>
    <t>yoliamayasilva@hotmail.com</t>
  </si>
  <si>
    <t>KM 11 VIA PRINCIPAL AL CENTRO</t>
  </si>
  <si>
    <t>CENTRO HIELOS M&amp;N SAS</t>
  </si>
  <si>
    <t>901758970-1</t>
  </si>
  <si>
    <t>facturacioncentrohielosmnsas@gmail.com_x000D_</t>
  </si>
  <si>
    <t>VRD CAMPO 22 CRR EL CENTRO</t>
  </si>
  <si>
    <t>SUMINISTRO DE AGUA O HIELO</t>
  </si>
  <si>
    <t>HIELO Y/O AGUA</t>
  </si>
  <si>
    <t>Certificados de manipulación de alimentos.</t>
  </si>
  <si>
    <t>Concepto técnico de seguridad humana y protección contra incendios expedido por el cuerpo oficial de bomberos.</t>
  </si>
  <si>
    <t>SUMINISTRO DE AGUA Y/O HIELO</t>
  </si>
  <si>
    <t>Registro sanitario del producto ante el INVIMA (Instituto Nacional de Vigilancia de Medicamentos y Alimentos).</t>
  </si>
  <si>
    <t>ASUER Y GUTIERREZ SAS</t>
  </si>
  <si>
    <t>813012301-3</t>
  </si>
  <si>
    <t>asuerygutierrezsas@gmail.com</t>
  </si>
  <si>
    <t>CL 21 # 28 - 71</t>
  </si>
  <si>
    <t xml:space="preserve">ENSAYOS NO DESTRUCTIVOS </t>
  </si>
  <si>
    <t>INSPECCION:
ENSAYOS NO DESTRUCTIVOS
EQUIPOS DE IZAJE
PRUEBAS HIDROSTATICAS
AFORO DE TANQUES</t>
  </si>
  <si>
    <t>COLOMBIA CRANE &amp; SERVICES LTDA</t>
  </si>
  <si>
    <t>900103086-0</t>
  </si>
  <si>
    <t>contabilidad@colombiacrane.com</t>
  </si>
  <si>
    <t>CR 92 # 150A-86 IN 3 OF 402</t>
  </si>
  <si>
    <t>INSPECCION EQUIPOS DE IZAJE</t>
  </si>
  <si>
    <t xml:space="preserve">GLOBAL INSPECTION </t>
  </si>
  <si>
    <t>900544072-1</t>
  </si>
  <si>
    <t>comercial@globalinspection.com.co</t>
  </si>
  <si>
    <t>CR 1  # 3 - 52 OF 301</t>
  </si>
  <si>
    <t>INSPECCIONES CALDERON</t>
  </si>
  <si>
    <t>3163078943-3176483633</t>
  </si>
  <si>
    <t>alfonsocal1882018@gmail.com</t>
  </si>
  <si>
    <t xml:space="preserve">CLL 3 #14 -28 </t>
  </si>
  <si>
    <t>ENSAYOS NO DESTRUCTIVOS</t>
  </si>
  <si>
    <t>IZAJES TECNICOS TECNOLOGIA Y CARGA SAS</t>
  </si>
  <si>
    <t>901029965-7</t>
  </si>
  <si>
    <t>3134951610 -3228006733</t>
  </si>
  <si>
    <t>izatec.tc@outlook.com</t>
  </si>
  <si>
    <t>CLL 65 SUR 35 34</t>
  </si>
  <si>
    <t xml:space="preserve"> BOGOTA</t>
  </si>
  <si>
    <t>NOVATECH ENERGY COLOMBIA SAS</t>
  </si>
  <si>
    <t>901430396-4</t>
  </si>
  <si>
    <t>novatechsas@outlook.com</t>
  </si>
  <si>
    <t>AV TRONCAL OCC 1 59</t>
  </si>
  <si>
    <t>PROYECTOS INTEGRALES DE INGENIERIA Y CONSULTORIA SAS (PROYINCO)</t>
  </si>
  <si>
    <t>900158876-9</t>
  </si>
  <si>
    <t>gerencia@proyinco.com</t>
  </si>
  <si>
    <t>CR 66A # 12A  - 78</t>
  </si>
  <si>
    <t xml:space="preserve">SERVICIOS DE INSPECCIÓN Y MANTENIMIENTO EN INGENIERIAS LTDA SIMI </t>
  </si>
  <si>
    <t>900199241-8</t>
  </si>
  <si>
    <t>contacto@similtda.com</t>
  </si>
  <si>
    <t>CL 84C # 37-25</t>
  </si>
  <si>
    <t>BARRANQUILLA</t>
  </si>
  <si>
    <t>AFORO DE TANQUES</t>
  </si>
  <si>
    <t>COMPAÑÍA INTERNACIONAL DE MANTENIMIENTO CIMA LTDA</t>
  </si>
  <si>
    <t>830097194-8</t>
  </si>
  <si>
    <t>cimaltda@yahoo.es</t>
  </si>
  <si>
    <t>CR 96J # 23A - 55</t>
  </si>
  <si>
    <t xml:space="preserve">CALIBRACIONES </t>
  </si>
  <si>
    <t xml:space="preserve">CONFIPETROL </t>
  </si>
  <si>
    <t>900179369-6</t>
  </si>
  <si>
    <t>notificaciones_oficina@confipetrol.com</t>
  </si>
  <si>
    <t>CR15 # 98 26</t>
  </si>
  <si>
    <t>ENGINEERING SOLUTIONS GROUP SAS</t>
  </si>
  <si>
    <t>900710123-9</t>
  </si>
  <si>
    <t>administracion@engigroup.co</t>
  </si>
  <si>
    <t>CL 96 # 61 - 67</t>
  </si>
  <si>
    <t>IMPROTEC LIMITADA</t>
  </si>
  <si>
    <t>800248180-5</t>
  </si>
  <si>
    <t>lyda_improtec@hotmail.com</t>
  </si>
  <si>
    <t>KM 17 VIA BOGOTA MOSQUERA BG 44 - 45</t>
  </si>
  <si>
    <t xml:space="preserve">ORION SERVICES MDP </t>
  </si>
  <si>
    <t>901542111-3</t>
  </si>
  <si>
    <t>mleonbautista1@hotmail.com</t>
  </si>
  <si>
    <t xml:space="preserve">CR45 LT 1 </t>
  </si>
  <si>
    <t>PROYECTOS Y SOLUCIONES INDUSTRIALES SAS (PROSOIND)</t>
  </si>
  <si>
    <t>900791793-1</t>
  </si>
  <si>
    <t>comercial@prosoindsas.com</t>
  </si>
  <si>
    <t>CL 10A # 72C - 77</t>
  </si>
  <si>
    <t xml:space="preserve">CALIBRACION ALCOHOLIMETROS Y EXPLOSIMETROS </t>
  </si>
  <si>
    <t>REPRESENTANTE PIERALISI COLOMBIA SAS</t>
  </si>
  <si>
    <t>900836915-7</t>
  </si>
  <si>
    <t>cesar.chacon@pieralisi.com.co</t>
  </si>
  <si>
    <t>CRA 82 # 7D - 34</t>
  </si>
  <si>
    <t xml:space="preserve">UNION METROLOGICA </t>
  </si>
  <si>
    <t>830076961-2</t>
  </si>
  <si>
    <t>ventas4@unionmetrologica.com</t>
  </si>
  <si>
    <t xml:space="preserve">CR 27B No. 73 - 24 </t>
  </si>
  <si>
    <t>URIGO SAS</t>
  </si>
  <si>
    <t>86000637-6</t>
  </si>
  <si>
    <t>analistasig@urigo.com</t>
  </si>
  <si>
    <t>CL 15 # 33 - 18</t>
  </si>
  <si>
    <t>INSTITUTO PREVENTION WORLD QHSE SAS</t>
  </si>
  <si>
    <t>900431075-6</t>
  </si>
  <si>
    <t>lfinanciero@preventionworld.edu.co</t>
  </si>
  <si>
    <t>CR 6 42 30 BRR LAS GRANJAS</t>
  </si>
  <si>
    <t>INSPECCION DE EQUIPOS DE TRABAJO EN ALTURAS</t>
  </si>
  <si>
    <t xml:space="preserve">INSPETCOL INTERNATIONAL S A S </t>
  </si>
  <si>
    <t>900372771-0</t>
  </si>
  <si>
    <t>dsantamaria@inspetcol.com.co_x000D_</t>
  </si>
  <si>
    <t>CL 25 69 B 71 AP 801 BRR SANTA CRUZ DE SALITRE_x000D_</t>
  </si>
  <si>
    <t>GOOD INSPECTION S.A.S</t>
  </si>
  <si>
    <t>900604224-0</t>
  </si>
  <si>
    <t>goodinspection@yahoo.com</t>
  </si>
  <si>
    <t>CL 147 97 24</t>
  </si>
  <si>
    <t>HIGIELECTRONIX SAS</t>
  </si>
  <si>
    <t>900255743-3</t>
  </si>
  <si>
    <t>info@higielectronix.com_x000D_</t>
  </si>
  <si>
    <t>CL 25 SUR 69 C 61</t>
  </si>
  <si>
    <t xml:space="preserve">CALIBRACION Y ALCOHOLIMETROS </t>
  </si>
  <si>
    <t>SERVIMETERS S.A.S_x000D_</t>
  </si>
  <si>
    <t>830117370-5</t>
  </si>
  <si>
    <t>contabilidad2@servimeters.com_x000D_</t>
  </si>
  <si>
    <t>CR 20 C 74 A 10</t>
  </si>
  <si>
    <t>SERVIMETRO SAS</t>
  </si>
  <si>
    <t>900778128-8</t>
  </si>
  <si>
    <t>servimetrosas@gmail.com_x000D_</t>
  </si>
  <si>
    <t>KM 17 VIA BOGOTA MOSQUERA PAR AGROINDUSTRIAL BG 50</t>
  </si>
  <si>
    <t>MANTENIMIENTO Y CALIBRACION</t>
  </si>
  <si>
    <t>SOLUCIONES INDUSTRIALES DE COLOMBIA (SOLICOL)</t>
  </si>
  <si>
    <t>800157016-4</t>
  </si>
  <si>
    <t>facelect@solicol.com</t>
  </si>
  <si>
    <t>CL 37 20 17 BRR LA SOLEDAD</t>
  </si>
  <si>
    <t>INSPECCIÓN DE EQUIPOS DE IZAJE</t>
  </si>
  <si>
    <t>Certificado de calibración de los dispositivos de medición e inspección a utilizar.</t>
  </si>
  <si>
    <t>Hoja de vida con certificados de competencias y de formación del Inspector Calificado.</t>
  </si>
  <si>
    <t>Certificado de aval del fabricante del equipo a inspeccionar.</t>
  </si>
  <si>
    <t>Certificado vigente de acreditación ONAC.</t>
  </si>
  <si>
    <t>CALIBRACIÓN</t>
  </si>
  <si>
    <t>PRUEBAS HIDROSTÁTICAS Y AFORO DE TANQUES</t>
  </si>
  <si>
    <t>Hoja de vida con certificados de competencias y de formación del Técnico.</t>
  </si>
  <si>
    <t>INSPECCIÓN ESTRUCTURAL</t>
  </si>
  <si>
    <t>INSPECCIÓN DE EQUIPOS DE TRABAJO EN ALTURAS</t>
  </si>
  <si>
    <t>AGROINSUMOS ALFA SAS</t>
  </si>
  <si>
    <t>830001445-1</t>
  </si>
  <si>
    <t>gerencia@agroinsumosalfaltda.cm</t>
  </si>
  <si>
    <t>CRA 56 # 78 -27</t>
  </si>
  <si>
    <t xml:space="preserve">ROPA DE TRABAJO </t>
  </si>
  <si>
    <t>ROPA DE TRABAJO</t>
  </si>
  <si>
    <t>AGORA SAFETY &amp; SECURITY SUPPLIERS SAS</t>
  </si>
  <si>
    <t>900466557-5</t>
  </si>
  <si>
    <t>agora.security@hotmail.com</t>
  </si>
  <si>
    <t>TV 25 # 60-16</t>
  </si>
  <si>
    <t>ALMACENES LCC SAS</t>
  </si>
  <si>
    <t>900525717-0</t>
  </si>
  <si>
    <t>contabilidad.lcc@datakondor.com</t>
  </si>
  <si>
    <t>CRA 65 # 8B - 91 LC 174</t>
  </si>
  <si>
    <t xml:space="preserve">MEDELLIN </t>
  </si>
  <si>
    <t xml:space="preserve">ELEMENTOS DE PROTECCION PERSONAL </t>
  </si>
  <si>
    <t>BIOVERSA S.A.S</t>
  </si>
  <si>
    <t>830066955-3</t>
  </si>
  <si>
    <t>divitexcpa@bioversa.com.co</t>
  </si>
  <si>
    <t>CRA 22 N 87-92</t>
  </si>
  <si>
    <t>CAGMAG SA</t>
  </si>
  <si>
    <t>901065123-5</t>
  </si>
  <si>
    <t>dir.comercial@cagmag.com</t>
  </si>
  <si>
    <t>CR 2 ESTE # 76A SUR - 22</t>
  </si>
  <si>
    <t xml:space="preserve">CALZADO JOVICAL </t>
  </si>
  <si>
    <t>860069040-2</t>
  </si>
  <si>
    <t>cesarjaramillo@calzadojovical.com</t>
  </si>
  <si>
    <t xml:space="preserve">CRA 14A # 7 - 102 </t>
  </si>
  <si>
    <t>BOTAS DE SEGURIDAD</t>
  </si>
  <si>
    <t>COLSERFER SAS</t>
  </si>
  <si>
    <t>900813695-2</t>
  </si>
  <si>
    <t>colserfersas@gmail.com</t>
  </si>
  <si>
    <t>CL 56A # 70- 18 SUR</t>
  </si>
  <si>
    <t>COMPULEARNING SAS</t>
  </si>
  <si>
    <t>900314970-2</t>
  </si>
  <si>
    <t>laura.arias@compulearning.edu.co</t>
  </si>
  <si>
    <t>CR 18 78 40 OFIC 403</t>
  </si>
  <si>
    <t xml:space="preserve">ASESORIAS Y CAPACITACIONES </t>
  </si>
  <si>
    <t>ASESORIAS Y CAPACITACIONES</t>
  </si>
  <si>
    <t>CONSEJO COLOMBIANO</t>
  </si>
  <si>
    <t>correo@ccs.org.co</t>
  </si>
  <si>
    <t>CR 20  39 52</t>
  </si>
  <si>
    <t xml:space="preserve">DOTACIONES H-SEG S.A.S </t>
  </si>
  <si>
    <t>900575957-5</t>
  </si>
  <si>
    <t>3127382878 -3123100440</t>
  </si>
  <si>
    <t>dotaciones hseg@hotmail.com</t>
  </si>
  <si>
    <t xml:space="preserve">DG 25 53A 36 </t>
  </si>
  <si>
    <t>CARTAGENA</t>
  </si>
  <si>
    <t>ENSAFE SAS</t>
  </si>
  <si>
    <t>900392150-2</t>
  </si>
  <si>
    <t>ventas@ensafecolombia.com</t>
  </si>
  <si>
    <t>CR 62 # 4G - 57</t>
  </si>
  <si>
    <t xml:space="preserve">GODOY CORDOBA ABOGADOS SAS </t>
  </si>
  <si>
    <t>830515294-0</t>
  </si>
  <si>
    <t>pagos@godoycordoba.com</t>
  </si>
  <si>
    <t>AC 82 # 10-33  5</t>
  </si>
  <si>
    <t>IMPORTADORES EXPORTADORES SOLMAQ S.A.S</t>
  </si>
  <si>
    <t>860054854-5</t>
  </si>
  <si>
    <t>javier.contreras@solmaq.com</t>
  </si>
  <si>
    <t>CR 30 # 15 - 30</t>
  </si>
  <si>
    <t>INSTITUCION EDUCATIVA DEL TRANPORT EDUTRANS</t>
  </si>
  <si>
    <t>860826654-0</t>
  </si>
  <si>
    <t>betolandaeta@gmail.com</t>
  </si>
  <si>
    <t>CR 20 37 13</t>
  </si>
  <si>
    <t xml:space="preserve"> LAFAYETTE SAS</t>
  </si>
  <si>
    <t>860001965-7</t>
  </si>
  <si>
    <t>recfactura@lafayette.com</t>
  </si>
  <si>
    <t>CLL 15 72 95</t>
  </si>
  <si>
    <t>LABORUM FASHION</t>
  </si>
  <si>
    <t>830102669-6</t>
  </si>
  <si>
    <t>cotizaciones@grupolaborum.com</t>
  </si>
  <si>
    <t>CR 101 151</t>
  </si>
  <si>
    <t>MADOCO</t>
  </si>
  <si>
    <t>900347831-9</t>
  </si>
  <si>
    <t>contabilidad@madoco21.com</t>
  </si>
  <si>
    <t>CL 60 # 23 - 36</t>
  </si>
  <si>
    <t>OP SERVICES SAS /SISPREMET</t>
  </si>
  <si>
    <t>901072379-2</t>
  </si>
  <si>
    <t>gerencia@sispremet.com</t>
  </si>
  <si>
    <t>CLL 5 # 10-20</t>
  </si>
  <si>
    <t>OXIFERBA</t>
  </si>
  <si>
    <t>5621790-3</t>
  </si>
  <si>
    <t>contacto@oxiferba.com</t>
  </si>
  <si>
    <t>CL 71 # 27 - 57</t>
  </si>
  <si>
    <t>ELEMENTOS DE EMERGENCIA, CONTINGENCIA Y/O EQUIPOS DE ALTURAS</t>
  </si>
  <si>
    <t>MANTENIMIENTO DE EXTINTORES</t>
  </si>
  <si>
    <t>PREVENCION TECNCA EN SEGURIDAD INDUSTRIAL SAS (PRETECSI)</t>
  </si>
  <si>
    <t>900506557-8</t>
  </si>
  <si>
    <t>administracion@pretecsi.com</t>
  </si>
  <si>
    <t>CL 4G # 76A - 47</t>
  </si>
  <si>
    <t>PRODITEXCO</t>
  </si>
  <si>
    <t>820212492-1</t>
  </si>
  <si>
    <t>deisype@proditexco.com</t>
  </si>
  <si>
    <t xml:space="preserve">CLL 57 16-84 </t>
  </si>
  <si>
    <t>BUCARAMANGA</t>
  </si>
  <si>
    <t>PRODSEIN SAS</t>
  </si>
  <si>
    <t>901385344-9</t>
  </si>
  <si>
    <t>gerencia@prodsein.com</t>
  </si>
  <si>
    <t>cr 95 72a 95</t>
  </si>
  <si>
    <t>PROMOTORA NACIONAL TECNICA DE ETINTORES - PRONALTEX SAS</t>
  </si>
  <si>
    <t>830012017-8</t>
  </si>
  <si>
    <t>ventas@pronaltex.com</t>
  </si>
  <si>
    <t>*</t>
  </si>
  <si>
    <t>SEGURIDAD AMBIENTAL DE COLOMBIA SEGAMCOL</t>
  </si>
  <si>
    <t>900756735-4</t>
  </si>
  <si>
    <t>servicioalcliente@segamcol.com</t>
  </si>
  <si>
    <t>CL 66C # 61- 01 TO 2 804</t>
  </si>
  <si>
    <t>ELEMENTOS DE EMERGENCIA, CONTINGENCIAS Y/O TRABAJO EN ALTURAS</t>
  </si>
  <si>
    <t>SOLICOL</t>
  </si>
  <si>
    <t>ventas@solicol.com</t>
  </si>
  <si>
    <t>CL 37 # 20 - 17</t>
  </si>
  <si>
    <t>SUMO EXTINTORES SAS</t>
  </si>
  <si>
    <t>901046026 -8</t>
  </si>
  <si>
    <t>3126451213 - 3183707145</t>
  </si>
  <si>
    <t>fotgrafico@gmail.com</t>
  </si>
  <si>
    <t>CR46 137 32</t>
  </si>
  <si>
    <t xml:space="preserve">UNIDAD MEDICA DE ATENCION LTDA </t>
  </si>
  <si>
    <t>829002513-3</t>
  </si>
  <si>
    <t>umamltda@yahoo.com.mx</t>
  </si>
  <si>
    <t>CL 59 # 97 - 6</t>
  </si>
  <si>
    <t xml:space="preserve">SER. DE AMBULANCIA </t>
  </si>
  <si>
    <t>DISPONIBILIDAD DE UNIDAD MEDICA</t>
  </si>
  <si>
    <t>VERTISUB COLOMBIA SAS</t>
  </si>
  <si>
    <t>900570681-5</t>
  </si>
  <si>
    <t>administracion.colombia@vertisub.com</t>
  </si>
  <si>
    <t>CL 163 A 16 A 58_x000D_</t>
  </si>
  <si>
    <t>YELROY S.A.S_x000D_</t>
  </si>
  <si>
    <t>901236688-9</t>
  </si>
  <si>
    <t>yelroyrop@gmail.com_x000D_</t>
  </si>
  <si>
    <t>CR 86 D 51 B 84 SUR_x000D_</t>
  </si>
  <si>
    <t>ELEMENTOS DE TRABAJO</t>
  </si>
  <si>
    <t>EPP Y ROPA DE TRABAJO</t>
  </si>
  <si>
    <t>PROFESIONALES DE COLOMBIA SST SAS</t>
  </si>
  <si>
    <t>901661452-1</t>
  </si>
  <si>
    <t>procol.sstsas@gmail.com</t>
  </si>
  <si>
    <t>MZ 18 CA 4 VDA APIAY</t>
  </si>
  <si>
    <t>CAPACITACION DE TRABAJO EN ALTURAS</t>
  </si>
  <si>
    <t>SERVICIOS INTEGRALES DE COLOMBIA SST S.A.S</t>
  </si>
  <si>
    <t>901679327-6</t>
  </si>
  <si>
    <t>SICOLSSTSAS@GMAIL.COM</t>
  </si>
  <si>
    <t>CL 4 A 10 80</t>
  </si>
  <si>
    <t>PUERTO GAITAN</t>
  </si>
  <si>
    <t>FABRICA DE BOTIQUINES Y EXTINTORES L.C.D</t>
  </si>
  <si>
    <t>1024585035-6</t>
  </si>
  <si>
    <t>facturacionbotibarranca@gmail.com</t>
  </si>
  <si>
    <t>CL 52 12 80 BRR COLOMBIA</t>
  </si>
  <si>
    <t>ECG CONSULTORES EN EXPLOSIVOS Y SUSTANCIAS CONTROLADAS S A S</t>
  </si>
  <si>
    <t>900533745-0</t>
  </si>
  <si>
    <t>info@ecgconsultorexp.com_x000D_</t>
  </si>
  <si>
    <t>CL 147 7 B 75 OF 201</t>
  </si>
  <si>
    <t>DISPONIBILIDAD DE UNIDAD MÉDICA</t>
  </si>
  <si>
    <t>Certificado de habilitación para prestar servicios de salud.</t>
  </si>
  <si>
    <t>Certificados de capacitación de los paramédicos en primeros auxilios, APH, entre otros.</t>
  </si>
  <si>
    <t>ELEMENTOS DE PROTECCIÓN PERSONAL Y ROPA DE TRABAJO</t>
  </si>
  <si>
    <t>CAPACITACIÓN TRABAJO EN ALTURAS</t>
  </si>
  <si>
    <t>Hoja de vida con certificados de competencias y de formación del Entrenador en TSA.</t>
  </si>
  <si>
    <t>Licencia SO o SST persona jurídica o natural.</t>
  </si>
  <si>
    <t>Certificado del Ministerio de Educación Nacional de habilitación del lugar y/o empresa y/o NTC 6072.</t>
  </si>
  <si>
    <t>ASESORÍAS, CAPACITACIONES Y/O AUDITORÍAS</t>
  </si>
  <si>
    <t>Hoja de vida con certificados de competencias y de formación del Asesor, Capacitador y/o Auditor.</t>
  </si>
  <si>
    <t>ÓPTICA</t>
  </si>
  <si>
    <t>Certificados de acreditación del laboratorio clínico por cada especialidad.</t>
  </si>
  <si>
    <t>Certificado de habilitación del lugar y/o empresa.</t>
  </si>
  <si>
    <t>CURSO MANEJO DEFENSIVO</t>
  </si>
  <si>
    <t>Licencia de funcionamiento o reconocimiento de carácter oficial como Centro de Enseñanza Automovilístico ante la Secretaría de Educación.</t>
  </si>
  <si>
    <t>Registro de programas otorgado por la Secretaría de Educación.</t>
  </si>
  <si>
    <t>Certificado de habilitación como Centro de Enseñanza Automovilística por parte del Ministerio de Transporte.</t>
  </si>
  <si>
    <t>CASALIMPIA SA</t>
  </si>
  <si>
    <t>860010451-1</t>
  </si>
  <si>
    <t>analista.impuestos@casalimpia.com</t>
  </si>
  <si>
    <t>AV EL DORADO # 100BIS - 70</t>
  </si>
  <si>
    <t>SUMINISTRO DE PERSONAL PARA SERVICIOS GENERALES</t>
  </si>
  <si>
    <t>HS8 Proveen mano de obra calificada.</t>
  </si>
  <si>
    <t>ADVIPOR LIMITADA</t>
  </si>
  <si>
    <t>800119307-0</t>
  </si>
  <si>
    <t>adviporltda@yahoo.es</t>
  </si>
  <si>
    <t>CLL 70A #23-69</t>
  </si>
  <si>
    <t xml:space="preserve">SERVICIO DE VIGILANCIA </t>
  </si>
  <si>
    <t xml:space="preserve">SEGURIDAD PRIVADA </t>
  </si>
  <si>
    <t>HS7 Prestan servicios de seguridad física.</t>
  </si>
  <si>
    <t>CELAR</t>
  </si>
  <si>
    <t>800169799-4</t>
  </si>
  <si>
    <t>gerencia@seguridadacropolis.com</t>
  </si>
  <si>
    <t>CL 19 # 29 - 07</t>
  </si>
  <si>
    <t>SEGURIDAD ACROPOLIS LIMITADA</t>
  </si>
  <si>
    <t>804011536-1</t>
  </si>
  <si>
    <t>SERVICIO DE VIGILANCIA</t>
  </si>
  <si>
    <t>Permiso de horas extras expedido por el Ministerio de Trabajo.</t>
  </si>
  <si>
    <t>Licencia de funcionamiento expedida por la la Superintendencia de Vigilancia y Seguridad Privada.</t>
  </si>
  <si>
    <t>Póliza de cumplimiento.</t>
  </si>
  <si>
    <t>Póliza de responsabilidad civil contractual y extracontractual.</t>
  </si>
  <si>
    <t>Permiso para la tenencia o para el porte de armas (si aplica).</t>
  </si>
  <si>
    <t xml:space="preserve">ABA EQUIPOS Y SUMINISTROS </t>
  </si>
  <si>
    <t>79523104-1</t>
  </si>
  <si>
    <t>centrotecnico112@hotmail.com</t>
  </si>
  <si>
    <t>AV 15 # 112 - 79 LC 215</t>
  </si>
  <si>
    <t xml:space="preserve">SUMINISTRO DE TINTAS </t>
  </si>
  <si>
    <t>AXSA TECNOLOGY SAS</t>
  </si>
  <si>
    <t>901075981-0</t>
  </si>
  <si>
    <t>ventasjairo@hotmail.com</t>
  </si>
  <si>
    <t xml:space="preserve">CR 136A # 145-30 CA 122 </t>
  </si>
  <si>
    <t>DATA CONTROL</t>
  </si>
  <si>
    <t>800136276-2</t>
  </si>
  <si>
    <t>gerencia@datacontrol.com.co</t>
  </si>
  <si>
    <t>CR 22 # 86 - 08 OF 101</t>
  </si>
  <si>
    <t xml:space="preserve">FIRMEZA &amp; POTENCIA INGENIERIA </t>
  </si>
  <si>
    <t>900778212-9</t>
  </si>
  <si>
    <t>dayromontes@yahoo.com</t>
  </si>
  <si>
    <t>CL 64F # 69F - 21</t>
  </si>
  <si>
    <t xml:space="preserve">ALQUILER DE PC </t>
  </si>
  <si>
    <t xml:space="preserve">COLMEDICOS </t>
  </si>
  <si>
    <t>800049104-1</t>
  </si>
  <si>
    <t>betty.lopez@colmedicos.com</t>
  </si>
  <si>
    <t xml:space="preserve">CL 50 # 46 - 36 P 14 </t>
  </si>
  <si>
    <t>IPS</t>
  </si>
  <si>
    <t>EXAMENES MEDICOS</t>
  </si>
  <si>
    <t>CALIDAD/SEGURIDAD/AMBIENTE</t>
  </si>
  <si>
    <t>HS2 Prestan servicios médicos para el personal de la organización.</t>
  </si>
  <si>
    <t>GRUPO PREFERENCIAL SANAR IPS SAS</t>
  </si>
  <si>
    <t>901169422-1</t>
  </si>
  <si>
    <t>gerencia@gruposanar.com.co</t>
  </si>
  <si>
    <t>CALLE 14 # 9-87 /107</t>
  </si>
  <si>
    <t>INTEGRAL CONSULTER COMPAÑÍA LTDA</t>
  </si>
  <si>
    <t>900697221-7</t>
  </si>
  <si>
    <t>gerencia@integralconsulter.com</t>
  </si>
  <si>
    <t>CR 23 # 23 - 60 OF 205</t>
  </si>
  <si>
    <t>MANIZALES</t>
  </si>
  <si>
    <t>ESTUDIOS DE SEGURIDAD</t>
  </si>
  <si>
    <t>IPS TRINISALUD MEDICINA LABORAL</t>
  </si>
  <si>
    <t>gerencia.trinisalud@gmail.com</t>
  </si>
  <si>
    <t>CR26 14A 38 IN 8</t>
  </si>
  <si>
    <t xml:space="preserve">SOMEDIN IPS LTDA SALUD OCUPACIONAL Y MEDICINA INTEGRAL </t>
  </si>
  <si>
    <t>900331937-0</t>
  </si>
  <si>
    <t>somedinipsltda@hotmail.com</t>
  </si>
  <si>
    <t>CR 4 # 21-05</t>
  </si>
  <si>
    <t xml:space="preserve">PUERTO BOYACA </t>
  </si>
  <si>
    <t>ZONAMEDICA MR S.A.S</t>
  </si>
  <si>
    <t>900170994-9</t>
  </si>
  <si>
    <t>contabilidad@zonamedicaips.com</t>
  </si>
  <si>
    <t>CL 40 # 6A - 50</t>
  </si>
  <si>
    <t>PSICOALIANZA SAS</t>
  </si>
  <si>
    <t>90112325-3</t>
  </si>
  <si>
    <t>asesoria@psicoalianza.com</t>
  </si>
  <si>
    <t>CR 15BIS # 39A - 27</t>
  </si>
  <si>
    <t>PRUEBAS PSICOTECNICAS</t>
  </si>
  <si>
    <t>AUTO VILLAS</t>
  </si>
  <si>
    <t>900514191-1</t>
  </si>
  <si>
    <t>direccion@autovillas.co</t>
  </si>
  <si>
    <t xml:space="preserve">CL 78 # 112A - 05 P 2 </t>
  </si>
  <si>
    <t xml:space="preserve">PRUEBAS DE PERICIA </t>
  </si>
  <si>
    <t>RECONOCIMIENTO DE CONDUCTORES PRUEBAS DE PERICIA</t>
  </si>
  <si>
    <t>PREVENCION INTEGRAL EN SALUD IPS S.A.S</t>
  </si>
  <si>
    <t>gerencia@previsips.com_x000D_</t>
  </si>
  <si>
    <t>CARRERA 12 8 07 BRR CENTRO</t>
  </si>
  <si>
    <t>SUMINISTRO DE TINTAS</t>
  </si>
  <si>
    <t>EXÁMENES MÉDICOS</t>
  </si>
  <si>
    <t>Certificado de custodia de historias clínicas.</t>
  </si>
  <si>
    <t>PRUEBAS PSICOTÉCNICAS Y ESTUDIOS DE SEGURIDAD</t>
  </si>
  <si>
    <t>Certificado del Software Licenciado.</t>
  </si>
  <si>
    <t>Certificado de custiodia de confidencialidad de la información.</t>
  </si>
  <si>
    <t>PRUEBAS DE PERICIA</t>
  </si>
  <si>
    <t>Autorización y/o habilitación ante el Ministerio de Transporte como centro de reconocimiento de conductores.</t>
  </si>
  <si>
    <t xml:space="preserve">                                                                                                                            </t>
  </si>
  <si>
    <t>ACA TOURS SAS</t>
  </si>
  <si>
    <t>900874702-7</t>
  </si>
  <si>
    <t xml:space="preserve">afinancieraacatours@gmail.com </t>
  </si>
  <si>
    <t>CR 47 # 51  - 63</t>
  </si>
  <si>
    <t xml:space="preserve">ALQUILER DE TRANSPORTE </t>
  </si>
  <si>
    <t xml:space="preserve">ALQUILER DE VEHICULOS PARA TRANSPORTE DE PERSONAL </t>
  </si>
  <si>
    <t>HS3 Realizan transporte terrestre de personal, equipos y materiales.</t>
  </si>
  <si>
    <t>AIPE EXPRESS S.A.S</t>
  </si>
  <si>
    <t>813010383-8</t>
  </si>
  <si>
    <t>aipexpress2009@gmail.com</t>
  </si>
  <si>
    <t xml:space="preserve">CLLE 5 #4 -52 </t>
  </si>
  <si>
    <t>ALTRA S A</t>
  </si>
  <si>
    <t>900244872 8</t>
  </si>
  <si>
    <t>dir.contabilidad@altrasa.com</t>
  </si>
  <si>
    <t>Cra 13A No 5A-20</t>
  </si>
  <si>
    <t xml:space="preserve">SUMINISTRO DE LLANTAS </t>
  </si>
  <si>
    <t>SUMINISTRO DE  LLANTAS</t>
  </si>
  <si>
    <t>AUTOLUJOS LA 18 LTDA</t>
  </si>
  <si>
    <t>830012408-4</t>
  </si>
  <si>
    <t>autolujos@etb.net.com</t>
  </si>
  <si>
    <t>CR 18 # 6 - 52</t>
  </si>
  <si>
    <t xml:space="preserve">REPUESTOS DE VEHICULOS / SUMINISTRO DE ACEITES Y LUBRICANTES </t>
  </si>
  <si>
    <t xml:space="preserve">CAR ADDITIVES DE COLOMBIA LTDA CARDICOL </t>
  </si>
  <si>
    <t>30146945-3</t>
  </si>
  <si>
    <t>4660755-5408990</t>
  </si>
  <si>
    <t>gloriarodriguez123@gmail.com</t>
  </si>
  <si>
    <t>CL 79 # 69B - 44</t>
  </si>
  <si>
    <t>CASA INGLESA</t>
  </si>
  <si>
    <t>860001778-6</t>
  </si>
  <si>
    <t>contraloria1@casainglesa.co</t>
  </si>
  <si>
    <t>CR 126 A # 17 - 50</t>
  </si>
  <si>
    <t xml:space="preserve">COLMUELLES  SA </t>
  </si>
  <si>
    <t>830008309-8</t>
  </si>
  <si>
    <t>contador2@gruposaavedra.com</t>
  </si>
  <si>
    <t>CRA 16 # 6A-50</t>
  </si>
  <si>
    <t>COMERCIALIZADORA INTERNACIONAL DE LLANTAS S.A.S</t>
  </si>
  <si>
    <t>800239064-0</t>
  </si>
  <si>
    <t>contacto@grupointer.co</t>
  </si>
  <si>
    <t>CR 25 N°1A SUR 155 OFI 255</t>
  </si>
  <si>
    <t>SUMINTRO DE LLANTAS</t>
  </si>
  <si>
    <t>CUMMINS DE LOS ANDES</t>
  </si>
  <si>
    <t>800071617-1</t>
  </si>
  <si>
    <t>lcorrea@equitel.com.co</t>
  </si>
  <si>
    <t>AV TRONCAL DE OCCIDENTE  # 29- 88 ESTE</t>
  </si>
  <si>
    <t>SUMINISTRO DE ACEITES Y LUBRICANTES</t>
  </si>
  <si>
    <t>E4 Generan descargas de vertimientos industriales, en el desarrollo de servicios para la organización.</t>
  </si>
  <si>
    <t>EMPRESA DE TRANSPORTE DE CARGA MAC S.A.S</t>
  </si>
  <si>
    <t>900616126 - 9</t>
  </si>
  <si>
    <t>3124355554 - 3154047356</t>
  </si>
  <si>
    <t>transcargamac@gmail.com</t>
  </si>
  <si>
    <t>TRANSPORTE DE CARGA</t>
  </si>
  <si>
    <t>SERVICIO DE TRANSPORTE DE CARGA LIQUIDA</t>
  </si>
  <si>
    <t>EMPRESA DE TRANSPORTE ESPECIAL DINA EXPRESS S.A.S</t>
  </si>
  <si>
    <t>900312577 - 1</t>
  </si>
  <si>
    <t>facturacion@dinaexpress.com.co</t>
  </si>
  <si>
    <t>SEC. CENTRO POBLADO CRUCE GUACIRCO</t>
  </si>
  <si>
    <t>ALQUILER DE TRANSPORTE</t>
  </si>
  <si>
    <t>HS3 Realizan transporte terrestre de personal, equipos y materiales</t>
  </si>
  <si>
    <t>IMSOL S.A.S</t>
  </si>
  <si>
    <t>900738751-6</t>
  </si>
  <si>
    <t>raul.herrera@imsolbca.com</t>
  </si>
  <si>
    <t xml:space="preserve">DG 48 32 40 </t>
  </si>
  <si>
    <t xml:space="preserve">MANTENIMIENTO DE VEHICULOS </t>
  </si>
  <si>
    <t>Q4 Proveen mano de obra calificada.</t>
  </si>
  <si>
    <t>INNOVALLANTAS</t>
  </si>
  <si>
    <t>900963068-7</t>
  </si>
  <si>
    <t>innovallantasqgmail.com</t>
  </si>
  <si>
    <t>LAS CAMELIAS</t>
  </si>
  <si>
    <t xml:space="preserve">INVERSIONES BERMAN </t>
  </si>
  <si>
    <t>830106007-9</t>
  </si>
  <si>
    <t>nmejia@omnitracs.com.co</t>
  </si>
  <si>
    <t>CR 49 # 94 - 35</t>
  </si>
  <si>
    <t>SATELITAL</t>
  </si>
  <si>
    <t xml:space="preserve">INVERSIONES EL CENTRO S.A.S- LA GRAN ESTACION </t>
  </si>
  <si>
    <t>900419407-9</t>
  </si>
  <si>
    <t>gerencia@lagranestacion.cm.co</t>
  </si>
  <si>
    <t>VDA CORRGIMIENTO EL CENTRO</t>
  </si>
  <si>
    <t>CENTRO DE LAVADO DE VEHICULOS</t>
  </si>
  <si>
    <t xml:space="preserve">KAL TIRE MINING S.A DE C.V. SUCURSAL COLOMBIA </t>
  </si>
  <si>
    <t>900036347-0</t>
  </si>
  <si>
    <t>co_notifiscales@kaltire.com</t>
  </si>
  <si>
    <t>CL 30 # 19 - 55</t>
  </si>
  <si>
    <t>BRRANQUILLA</t>
  </si>
  <si>
    <t xml:space="preserve">KENWORTH DE LA MAONTAÑA </t>
  </si>
  <si>
    <t>800125639-5</t>
  </si>
  <si>
    <t>321 748 0657</t>
  </si>
  <si>
    <t xml:space="preserve"> servicioalcliente@kenworthcolombia.com</t>
  </si>
  <si>
    <t>CL 13 # 69 - 64</t>
  </si>
  <si>
    <t>LA UNION CARGA SAS</t>
  </si>
  <si>
    <t>901669882 -1</t>
  </si>
  <si>
    <t>3156952520 -3133468463</t>
  </si>
  <si>
    <t>unioncargasas@gmail.com</t>
  </si>
  <si>
    <t>CRA 9 15 41 BR GALAN</t>
  </si>
  <si>
    <t>LAVAPARQ SAS</t>
  </si>
  <si>
    <t>901177823-3</t>
  </si>
  <si>
    <t>servitecalavaparq@gmail.com</t>
  </si>
  <si>
    <t xml:space="preserve">KM 8 LA GRAN VIA YUMA </t>
  </si>
  <si>
    <t>MERQUELLANTAS</t>
  </si>
  <si>
    <t>800166833-3</t>
  </si>
  <si>
    <t>dahian.traslavina@merquellantas.com</t>
  </si>
  <si>
    <t xml:space="preserve">AV CENTENARIO # 116 - 40 </t>
  </si>
  <si>
    <t>MULTISERVICIOS SAN MARTIN</t>
  </si>
  <si>
    <t>multiserviciossanmartin@gmail.com</t>
  </si>
  <si>
    <t>CR 9 # 16-05</t>
  </si>
  <si>
    <t xml:space="preserve">SAN MARTIN </t>
  </si>
  <si>
    <t>NTS</t>
  </si>
  <si>
    <t>830050604-3</t>
  </si>
  <si>
    <t>julian_gil@nts.com.co</t>
  </si>
  <si>
    <t xml:space="preserve">KR 72 # 57H - 89 </t>
  </si>
  <si>
    <t>OROCAM S.A.S</t>
  </si>
  <si>
    <t>900487314-2</t>
  </si>
  <si>
    <t>3 1 2 4 4 6 4 0 0 3</t>
  </si>
  <si>
    <t>gerencia@orocamsas.com</t>
  </si>
  <si>
    <t>CL 4 16 40 BRR VILLA DEL SOL</t>
  </si>
  <si>
    <t>OROCUE</t>
  </si>
  <si>
    <t>ALQUILER DE TRANSPORE</t>
  </si>
  <si>
    <t>POTENCIA ACTIVA LTDA.</t>
  </si>
  <si>
    <t>900242128-7</t>
  </si>
  <si>
    <t>info@potenciaactiva.org</t>
  </si>
  <si>
    <t>AV TRONCAL DE OCCIDENTE # 1 - 59 ESTE BG 37</t>
  </si>
  <si>
    <t xml:space="preserve">PROMOTORES DEL ORIENTE </t>
  </si>
  <si>
    <t>900084999-7</t>
  </si>
  <si>
    <t>gerenciaposventa@promotores.com.co</t>
  </si>
  <si>
    <t>CR 16 # 59-30</t>
  </si>
  <si>
    <t>SERVICIOS Y SUMINISTROS JJR SAS</t>
  </si>
  <si>
    <t>901229461-5</t>
  </si>
  <si>
    <t>serviciosysuministrosjjrsas@gmail.com</t>
  </si>
  <si>
    <t>CR 15 # 16 - 44</t>
  </si>
  <si>
    <t xml:space="preserve">PUERTO TRIUNFO </t>
  </si>
  <si>
    <t xml:space="preserve">TECNISERVICIOS LJ </t>
  </si>
  <si>
    <t>901582841-2</t>
  </si>
  <si>
    <t>l.apineros67@gmail.com</t>
  </si>
  <si>
    <t>CORR EL CENTRO ECOPETROL VDA CAMPO 14</t>
  </si>
  <si>
    <t>BARRANCABEMEJA</t>
  </si>
  <si>
    <t xml:space="preserve">TELLANTAS </t>
  </si>
  <si>
    <t>860508826-9</t>
  </si>
  <si>
    <t>patricia.garzon@tellantas.com</t>
  </si>
  <si>
    <t>AC 80 # 90A  - 17</t>
  </si>
  <si>
    <t>TRAESCOL</t>
  </si>
  <si>
    <t>900385244-7</t>
  </si>
  <si>
    <t>traescolyopal@gmail.com</t>
  </si>
  <si>
    <t>VDA EL CONVENTO</t>
  </si>
  <si>
    <t>TRANSMIFULLER CM S.A.S.</t>
  </si>
  <si>
    <t>900946196-1</t>
  </si>
  <si>
    <t>transmifullercm@gmail.com</t>
  </si>
  <si>
    <t>CL 15 # 10 - 50 BL 1 LC 4</t>
  </si>
  <si>
    <t>TRANSPORTES DE CARGA 223 S.A.S.</t>
  </si>
  <si>
    <t>901322950-2</t>
  </si>
  <si>
    <t>transportesdecarga223@gmail.com</t>
  </si>
  <si>
    <t>km 18,5 via Neiva Bogotá Cruce Guacirco</t>
  </si>
  <si>
    <t>TRANSPORTE ESPECIAL ALIANZA PLUS S.A.S</t>
  </si>
  <si>
    <t>901569784-7</t>
  </si>
  <si>
    <t>3 2 2 5 3 1 5 8 0 1</t>
  </si>
  <si>
    <t>alianzaplus9@gmail.com</t>
  </si>
  <si>
    <t>KM 18 VIA NEIVA - BOGOTA CRUCE GUACIRCO</t>
  </si>
  <si>
    <t>TRANSPORTE ESPECIAL PG SAS</t>
  </si>
  <si>
    <t>901446002-8</t>
  </si>
  <si>
    <t>transportespgsas@gmail.com</t>
  </si>
  <si>
    <t>MANZANA 26 CASA 5 BARRIO BATEAS</t>
  </si>
  <si>
    <t>INANCTIVO</t>
  </si>
  <si>
    <t>TRANSPORTES CASTAÑEDA PEREZ SAS</t>
  </si>
  <si>
    <t>900906164-3</t>
  </si>
  <si>
    <t>transcaniplus@gmail.com</t>
  </si>
  <si>
    <t xml:space="preserve">CLL 2 9 61 </t>
  </si>
  <si>
    <t xml:space="preserve">TRANSPORTES INFANTA </t>
  </si>
  <si>
    <t>900502513-6</t>
  </si>
  <si>
    <t>transporteinfantas@hotmail.es</t>
  </si>
  <si>
    <t xml:space="preserve">VDA CAMPO QUEMADERO EL CENTRO </t>
  </si>
  <si>
    <t>DISTRIREPUESTOS ALMARO S. A. S</t>
  </si>
  <si>
    <t xml:space="preserve"> 320 8537024</t>
  </si>
  <si>
    <t>almaro_sas@hotmail.com</t>
  </si>
  <si>
    <t>CR 25 1 A SUR 155 OF 255</t>
  </si>
  <si>
    <t>COMPANY FILTERS SAS</t>
  </si>
  <si>
    <t>companyfilters@gmail.com</t>
  </si>
  <si>
    <t>AV CL 6 19 A 42 LC 1</t>
  </si>
  <si>
    <t>MEDIA</t>
  </si>
  <si>
    <t>DAMING SAS</t>
  </si>
  <si>
    <t>901550818-5</t>
  </si>
  <si>
    <t>damingsas@gmail.com</t>
  </si>
  <si>
    <t>CL 160 72 51 T 6 AP 1301</t>
  </si>
  <si>
    <t>PETROSCOPE S.A.S.</t>
  </si>
  <si>
    <t>facturacion@petro-scope.com</t>
  </si>
  <si>
    <t>CR 45 197 75 OF 3128 CC MEGAOUTLET</t>
  </si>
  <si>
    <t>INVERSIONES BERMAN 2001 S A S/LOGITRACS</t>
  </si>
  <si>
    <t>auxadministrativo@logitracs.com</t>
  </si>
  <si>
    <t>CL 99 11 B 41 P 2 P 3</t>
  </si>
  <si>
    <t>DISTRACOM S.A.</t>
  </si>
  <si>
    <t>811009788-8</t>
  </si>
  <si>
    <t>apino@logitracs.com</t>
  </si>
  <si>
    <t>COMBUSTIBLE</t>
  </si>
  <si>
    <t>GLOBAL LOGISTICA Y SERVICIOS DE TRANSPORTE MB S.A.S.</t>
  </si>
  <si>
    <t>900254518-8</t>
  </si>
  <si>
    <t>GERENCIA@GLOBALOGISTICA.COM.CO</t>
  </si>
  <si>
    <t>KM 128 VDA PUERTO TRIUNFO VIA RUBIALES BRR ZONA RURAL</t>
  </si>
  <si>
    <t>TRANSPORTE, CONSTRUCCIÓN Y LOGISTICA S.A.S.</t>
  </si>
  <si>
    <t>901514628-1</t>
  </si>
  <si>
    <t>TCLGAITANSAS@GMAIL.COM</t>
  </si>
  <si>
    <t>CR 10 18 20 BRR GALAN</t>
  </si>
  <si>
    <t>TRANSPORTE DE LOS LLANOS DE CARGA S.A.S</t>
  </si>
  <si>
    <t>900414454-2</t>
  </si>
  <si>
    <t>Transllanocargerencia@gmail.com</t>
  </si>
  <si>
    <t>CL 12 N 12 48 BRR MANACACIAS</t>
  </si>
  <si>
    <t>TRANSPORTES Y MOVILIZACIONES NACIONALES S.A.S.</t>
  </si>
  <si>
    <t>900774060-8</t>
  </si>
  <si>
    <t>TYMONAL.SAS@GMAIL.COM</t>
  </si>
  <si>
    <t>KM 108 66 FCA EL TRIANGULO VEREDA LOS KIOSKOS</t>
  </si>
  <si>
    <t xml:space="preserve">MULTIACTIVA DE TRANSPORTES Y SERVICIOS INTEGRADOS DE CASANARE LIMITADA COOTRASIC LTDA </t>
  </si>
  <si>
    <t>844001363-5</t>
  </si>
  <si>
    <t>gerencia@cootrasic.com</t>
  </si>
  <si>
    <t>CR 21 9 47 BRR CENTRO</t>
  </si>
  <si>
    <t>AGUAZUL-CASANARE</t>
  </si>
  <si>
    <t>TRANSPORTES GRAN COLOMBIANA DE TURISMO S.A.S</t>
  </si>
  <si>
    <t>800234154-2</t>
  </si>
  <si>
    <t>GERENCIAGRANCOLTOUR@GMAIL.COM</t>
  </si>
  <si>
    <t>MZ F CA 21 BRR VILLA DIANA III</t>
  </si>
  <si>
    <t>CABUYANO-META</t>
  </si>
  <si>
    <t>REGIONAL EXPRESS S.A.S</t>
  </si>
  <si>
    <t>900629367-3</t>
  </si>
  <si>
    <t>REGIONALEXPRESSLTDA@HOTMAIL.COM</t>
  </si>
  <si>
    <t>MZ 45 CA 9 BRR LA ALDEA FLOR AMARILLO</t>
  </si>
  <si>
    <t>SOCIEDAD TIERRADENTRO S.A.S</t>
  </si>
  <si>
    <t>900336796-1</t>
  </si>
  <si>
    <t>FACTURACION@GRUPOTIERRAADENTRO.COM</t>
  </si>
  <si>
    <t>CL 16 3 35 BRR POPULAR</t>
  </si>
  <si>
    <t>TRANSPORTES EL MORRO LTDA TRANSMOR LTDA</t>
  </si>
  <si>
    <t>844000218-0</t>
  </si>
  <si>
    <t>GERENCIA@TRANSMOR.COM.CO</t>
  </si>
  <si>
    <t>CR 21 25 12 BRR PROVIVIENDA</t>
  </si>
  <si>
    <t>RANSPORTES ARQUITECTO &amp; SUMINISTROS SAMACA S.A.S.</t>
  </si>
  <si>
    <t>901631239-9</t>
  </si>
  <si>
    <t>Trasusa.facturacion22@gmail.com</t>
  </si>
  <si>
    <t>MZ C P 2 LC 202 BRR VILLAFLOR</t>
  </si>
  <si>
    <t>SUMINISTRO DE LLANTAS</t>
  </si>
  <si>
    <t>LAVADO DE VEHÍCULOS</t>
  </si>
  <si>
    <t>Permiso de vertimientos y uso del suelo.</t>
  </si>
  <si>
    <t xml:space="preserve">REPUESTOS DE VEHÍCULOS / SUMINISTRO DE ACEITES Y LUBRICANTES </t>
  </si>
  <si>
    <t>Ficha técnica del producto, y/o certificado de calibración, y/o certificado de calidad, aplica para respuestos.</t>
  </si>
  <si>
    <t>Hoja de Datos de Seguridad (Sistema Globalmente Armonizado) en idioma español y con máximo 5 años de vigencia; aplica para lubricantes.</t>
  </si>
  <si>
    <t>Registro TIC expedido por el Ministerio de las Tecnologías de Información y las Comunicaciones.</t>
  </si>
  <si>
    <t>Certificado de habilitación expedido por la Superintendencia de Vigilancia y Seguridad Privada.</t>
  </si>
  <si>
    <t>SUMINISTRO DE COMBUSTIBLE</t>
  </si>
  <si>
    <t>Protocolo de emergencias ante incendios y/o explosiones.</t>
  </si>
  <si>
    <t>Resolución de habilitación de transporte de carga ante el Ministerio de Transporte.</t>
  </si>
  <si>
    <t>ALQUILER DE VEHÍCULOS PARA TRANSPORTE DE PERSONAL</t>
  </si>
  <si>
    <t>Resolución de habilitación de transporte de pasajeros ante el Ministerio de Transporte.</t>
  </si>
  <si>
    <t>SUMINISTRO DE BATERÍAS</t>
  </si>
  <si>
    <t xml:space="preserve">EVALUACIÓN DE LA CRITICIDAD DE LOS PROVEEDORES EXTERNOS </t>
  </si>
  <si>
    <t>CLASIFICACIÓN DEL INCUMPLIMIENTO</t>
  </si>
  <si>
    <t>Criterios para la Clasificación del Incumplimiento: Se refiere a los incumplimientos al Sistema de Gestión Integral, legales o contractuales que pueda llegar a tener SETIP INGENIERIA S.A por la gestión de los proveedores y contratistas.</t>
  </si>
  <si>
    <t>Valor de Incumplimiento</t>
  </si>
  <si>
    <t>Nivel del Incumplimiento</t>
  </si>
  <si>
    <t>Descripción</t>
  </si>
  <si>
    <t>No genera incumplimientos</t>
  </si>
  <si>
    <t xml:space="preserve">Sin la gestión del proveedor o contratista, NO pasa nada.  La organización continúa cumpliendo con los requsitos establecidos en el Sistema de Gestión Integral, los legales y los requsitos contractuales. </t>
  </si>
  <si>
    <t>CLASIFICACIÓN DEL PROVEEDOR</t>
  </si>
  <si>
    <t>Podría generar incumplimientos</t>
  </si>
  <si>
    <t>Sin la gestión del proveedor o contratista se podrían generar incumplimientos legales o hallazgos de no conformidad al Sistema de Gestión Integral de SETIP INGENIERIA S.A.</t>
  </si>
  <si>
    <t>No Impactante</t>
  </si>
  <si>
    <t>Impactante</t>
  </si>
  <si>
    <t xml:space="preserve"> Muy Impactante</t>
  </si>
  <si>
    <t>Genera incumplimientos</t>
  </si>
  <si>
    <t>Sin la gestión del provedor o contratista se generan hallazgos de incumplimiento, no conformidades al Sistema de Gestión Integral de SETIP  INGENIERIA S.A.  o multas legales o contractuales que puedan afectar la imagen de la organización.</t>
  </si>
  <si>
    <t>CLASIFICACIÓN DEL IMPACTO</t>
  </si>
  <si>
    <t>PROVEEDOR O CONTRATISTA  CRÍTICO PARA EL SGI Y LA ORGANIZACIÓN</t>
  </si>
  <si>
    <t>ALTA</t>
  </si>
  <si>
    <t>Proveedor / Contratista Criticidad Alta</t>
  </si>
  <si>
    <t>Requiere Auditoría In Situ anualmente para evaluar el desempeño del proveedor o contratista. Se identifican hallazgos de cumplimiento e incumplimiento y el proveedor o contratista debe realizar los planes de acción y comunicarlos al proceso de abastecimiento de SETIP INGENIERIA S.A.</t>
  </si>
  <si>
    <t>Criterios para la Clasificación del Impacto: Se refiere a la criticidad que tienen los productos o servicios ofrecidos por  el proveedor o contratista en relación a las operaciones de SETIP INGENIERIA.</t>
  </si>
  <si>
    <t>Valor del Impacto</t>
  </si>
  <si>
    <t>Nivel del Impacto</t>
  </si>
  <si>
    <t>PROVEEDOR O CONTRATISTA NO CRÍTICO PARA EL SGI Y LA ORGANIZACIÓN</t>
  </si>
  <si>
    <t>Proveedor / Contratista
Criticidad Media</t>
  </si>
  <si>
    <t>No requiere Auditoría In Situ, pero requiere Auditoría Documental para evaluar el desempeño del proveedor o contratista.</t>
  </si>
  <si>
    <t>No genera impacto para la operación, se da continuidad a las actividades de SETIP INGENIERIA S.A.</t>
  </si>
  <si>
    <t>BAJA</t>
  </si>
  <si>
    <t>Proveedor / Contratista Críticidad Baja</t>
  </si>
  <si>
    <t>Requiere únicamente revisión del cumplimiento de los requisitos establecidos por SETIP INGENIERIA, los legales y contractuales.</t>
  </si>
  <si>
    <t>Genera impacto a la operación de SETIP INGENIERIA S.A pero no detiene la operación.</t>
  </si>
  <si>
    <t>Muy Impactante</t>
  </si>
  <si>
    <t>Genera un gran impacto porque sin los productos o servicios que proveen se detiene el o los procesos de SETIP INGENIERIA S.A y se detiene la operación.</t>
  </si>
  <si>
    <r>
      <t>Q1</t>
    </r>
    <r>
      <rPr>
        <sz val="11"/>
        <color rgb="FF000000"/>
        <rFont val="Arial"/>
        <family val="2"/>
      </rPr>
      <t> Prestan servicios a nombre de la organización.</t>
    </r>
  </si>
  <si>
    <r>
      <t>Q2</t>
    </r>
    <r>
      <rPr>
        <sz val="11"/>
        <color rgb="FF000000"/>
        <rFont val="Arial"/>
        <family val="2"/>
      </rPr>
      <t> </t>
    </r>
    <r>
      <rPr>
        <sz val="11"/>
        <color theme="1"/>
        <rFont val="Arial"/>
        <family val="2"/>
      </rPr>
      <t>Suministran bienes y/o servicios a los cuales aplican requerimientos específicos de los clientes o de la organización.</t>
    </r>
  </si>
  <si>
    <t>Q5 Suministran servicios de calibración y/o verificación de equipos de seguimiento y medición.</t>
  </si>
  <si>
    <t>SEGURIDAD Y SALUD EN EL TRABAJO</t>
  </si>
  <si>
    <t xml:space="preserve">Auditoria In Situ y Evaluación Anual  </t>
  </si>
  <si>
    <t>Auditoría Documental y Evaluación Anual</t>
  </si>
  <si>
    <t>Revisión cumplimiento requisitos establecidos por SETIP</t>
  </si>
  <si>
    <r>
      <t xml:space="preserve">E1 </t>
    </r>
    <r>
      <rPr>
        <sz val="11"/>
        <color rgb="FF000000"/>
        <rFont val="Arial"/>
        <family val="2"/>
      </rPr>
      <t>Necesitan autorizaciones ambientales gubernamentales (licencias, permisos).</t>
    </r>
  </si>
  <si>
    <r>
      <t>E3</t>
    </r>
    <r>
      <rPr>
        <sz val="11"/>
        <color rgb="FF000000"/>
        <rFont val="Arial"/>
        <family val="2"/>
      </rPr>
      <t> </t>
    </r>
    <r>
      <rPr>
        <sz val="11"/>
        <color theme="1"/>
        <rFont val="Arial"/>
        <family val="2"/>
      </rPr>
      <t xml:space="preserve">	Suministran servicios de atención de contingencias ambientales.</t>
    </r>
  </si>
  <si>
    <t>CUMPLIMIENTO DE EVALUACIÓN</t>
  </si>
  <si>
    <r>
      <t>E4</t>
    </r>
    <r>
      <rPr>
        <sz val="11"/>
        <color rgb="FF000000"/>
        <rFont val="Arial"/>
        <family val="2"/>
      </rPr>
      <t> </t>
    </r>
    <r>
      <rPr>
        <sz val="11"/>
        <color theme="1"/>
        <rFont val="Arial"/>
        <family val="2"/>
      </rPr>
      <t>Generan descargas de vertimientos industriales, en el desarrollo de servicios para la organización.</t>
    </r>
  </si>
  <si>
    <t>Cumplimiento en la prestación del servicio.</t>
  </si>
  <si>
    <r>
      <t>E7</t>
    </r>
    <r>
      <rPr>
        <sz val="11"/>
        <color rgb="FF000000"/>
        <rFont val="Arial"/>
        <family val="2"/>
      </rPr>
      <t> Realizan transporte de material peligroso.</t>
    </r>
  </si>
  <si>
    <r>
      <t>E8</t>
    </r>
    <r>
      <rPr>
        <sz val="11"/>
        <color rgb="FF000000"/>
        <rFont val="Arial"/>
        <family val="2"/>
      </rPr>
      <t> Efectúan servicios de gestión de residuos (recolección, almacenamiento, transporte y disposición final de residuos).</t>
    </r>
  </si>
  <si>
    <t>Cumplimiento en estándares de calidad y/o ambiental.</t>
  </si>
  <si>
    <t>VERSIÓN</t>
  </si>
  <si>
    <t>DESCRIPCIÓN Y NATURALEZA DEL CAMBIO</t>
  </si>
  <si>
    <t>FECHA</t>
  </si>
  <si>
    <t>Emisión del Documento</t>
  </si>
  <si>
    <t>Cambio de encabezado y pie de pagina por resstructuración del control documental</t>
  </si>
  <si>
    <t>Se agrega el proveedor de mantenimiento, calderas, baterias, alquiler de baños y servicio de ambuelancia.</t>
  </si>
  <si>
    <t>Se agrega como requisito para transporte el plan estrategico de seguridad vial</t>
  </si>
  <si>
    <t>se cambia codificacion y encabezado</t>
  </si>
  <si>
    <t>Se adiciona peroveedores/contratistas criticos, se adicionan requisitos nuevos, se separa matriz con los crticos para transporte y se complementa requisitos especificos. Ajuste conforme a requisitos ISO 9001 y 14001 2015
Se modifica codificación del formato por cambios en el procedimiento de información documentada</t>
  </si>
  <si>
    <t>Cambio de estructura de encabezado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</si>
</sst>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u/>
      <sz val="12"/>
      <name val="Arial"/>
      <family val="2"/>
    </font>
    <font>
      <sz val="11"/>
      <color theme="1"/>
      <name val="Arial"/>
    </font>
    <font>
      <u/>
      <sz val="11"/>
      <color theme="10"/>
      <name val="Arial"/>
    </font>
    <font>
      <sz val="11"/>
      <name val="Arial"/>
    </font>
    <font>
      <sz val="11"/>
      <color rgb="FF242424"/>
      <name val="Arial"/>
    </font>
  </fonts>
  <fills count="2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40000"/>
        <bgColor indexed="64"/>
      </patternFill>
    </fill>
    <fill>
      <patternFill patternType="solid">
        <fgColor rgb="FF740000"/>
        <bgColor rgb="FF595959"/>
      </patternFill>
    </fill>
    <fill>
      <patternFill patternType="solid">
        <fgColor rgb="FF740000"/>
        <bgColor rgb="FF1B45DE"/>
      </patternFill>
    </fill>
    <fill>
      <patternFill patternType="solid">
        <fgColor theme="0" tint="-0.14999847407452621"/>
        <bgColor rgb="FFC6D9F0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0" tint="-0.14999847407452621"/>
        <bgColor rgb="FFDBE5F1"/>
      </patternFill>
    </fill>
    <fill>
      <patternFill patternType="solid">
        <fgColor rgb="FFF31D0D"/>
        <bgColor indexed="64"/>
      </patternFill>
    </fill>
    <fill>
      <patternFill patternType="solid">
        <fgColor rgb="FFF31D0D"/>
        <bgColor theme="9"/>
      </patternFill>
    </fill>
    <fill>
      <patternFill patternType="solid">
        <fgColor rgb="FFFFFF00"/>
        <bgColor rgb="FFFFC000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9" fillId="0" borderId="0"/>
    <xf numFmtId="0" fontId="5" fillId="0" borderId="0" applyNumberFormat="0" applyFill="0" applyBorder="0" applyAlignment="0" applyProtection="0"/>
  </cellStyleXfs>
  <cellXfs count="457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5" borderId="17" xfId="1" applyFont="1" applyFill="1" applyBorder="1" applyAlignment="1">
      <alignment horizontal="center" vertical="center" wrapText="1"/>
    </xf>
    <xf numFmtId="0" fontId="10" fillId="0" borderId="0" xfId="4" applyFont="1"/>
    <xf numFmtId="9" fontId="1" fillId="11" borderId="1" xfId="4" applyNumberFormat="1" applyFont="1" applyFill="1" applyBorder="1" applyAlignment="1">
      <alignment horizontal="center" vertical="center"/>
    </xf>
    <xf numFmtId="0" fontId="1" fillId="11" borderId="1" xfId="4" applyFont="1" applyFill="1" applyBorder="1" applyAlignment="1">
      <alignment horizontal="center" vertical="center"/>
    </xf>
    <xf numFmtId="0" fontId="1" fillId="0" borderId="1" xfId="4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3" fillId="0" borderId="11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3" fillId="0" borderId="25" xfId="1" applyFont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 wrapText="1"/>
    </xf>
    <xf numFmtId="0" fontId="3" fillId="4" borderId="13" xfId="1" applyFont="1" applyFill="1" applyBorder="1" applyAlignment="1">
      <alignment horizontal="center" vertical="center" wrapText="1"/>
    </xf>
    <xf numFmtId="0" fontId="3" fillId="5" borderId="13" xfId="1" applyFont="1" applyFill="1" applyBorder="1" applyAlignment="1">
      <alignment horizontal="center" vertical="center" wrapText="1"/>
    </xf>
    <xf numFmtId="0" fontId="3" fillId="5" borderId="11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5" borderId="17" xfId="1" applyFont="1" applyFill="1" applyBorder="1" applyAlignment="1">
      <alignment horizontal="center" vertical="center" wrapText="1"/>
    </xf>
    <xf numFmtId="0" fontId="11" fillId="7" borderId="9" xfId="1" applyFont="1" applyFill="1" applyBorder="1" applyAlignment="1">
      <alignment horizontal="center" vertical="center" wrapText="1"/>
    </xf>
    <xf numFmtId="0" fontId="3" fillId="0" borderId="24" xfId="1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9" fontId="10" fillId="0" borderId="0" xfId="4" applyNumberFormat="1" applyFont="1"/>
    <xf numFmtId="0" fontId="4" fillId="0" borderId="1" xfId="0" applyFont="1" applyBorder="1" applyAlignment="1">
      <alignment horizontal="justify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1" xfId="3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1" fillId="7" borderId="8" xfId="1" applyFont="1" applyFill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6" fillId="0" borderId="47" xfId="4" applyFont="1" applyBorder="1" applyAlignment="1">
      <alignment horizontal="center" vertical="center" wrapText="1"/>
    </xf>
    <xf numFmtId="0" fontId="11" fillId="9" borderId="1" xfId="4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0" borderId="0" xfId="4" applyFont="1" applyAlignment="1">
      <alignment horizontal="left"/>
    </xf>
    <xf numFmtId="0" fontId="6" fillId="13" borderId="1" xfId="4" applyFont="1" applyFill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9" fontId="11" fillId="9" borderId="1" xfId="4" applyNumberFormat="1" applyFont="1" applyFill="1" applyBorder="1" applyAlignment="1">
      <alignment horizontal="center" vertical="center"/>
    </xf>
    <xf numFmtId="0" fontId="11" fillId="9" borderId="1" xfId="4" applyFont="1" applyFill="1" applyBorder="1" applyAlignment="1">
      <alignment horizontal="center" vertical="center"/>
    </xf>
    <xf numFmtId="0" fontId="6" fillId="13" borderId="47" xfId="4" applyFont="1" applyFill="1" applyBorder="1" applyAlignment="1">
      <alignment horizontal="center" vertical="center"/>
    </xf>
    <xf numFmtId="0" fontId="1" fillId="0" borderId="1" xfId="4" applyFont="1" applyBorder="1" applyAlignment="1">
      <alignment horizontal="right"/>
    </xf>
    <xf numFmtId="0" fontId="1" fillId="0" borderId="1" xfId="4" applyFont="1" applyBorder="1" applyAlignment="1">
      <alignment horizontal="right" vertical="center" wrapText="1"/>
    </xf>
    <xf numFmtId="0" fontId="10" fillId="0" borderId="10" xfId="4" applyFont="1" applyBorder="1"/>
    <xf numFmtId="0" fontId="10" fillId="0" borderId="11" xfId="4" applyFont="1" applyBorder="1"/>
    <xf numFmtId="0" fontId="4" fillId="0" borderId="0" xfId="4" applyFont="1"/>
    <xf numFmtId="0" fontId="11" fillId="11" borderId="0" xfId="4" applyFont="1" applyFill="1" applyAlignment="1">
      <alignment horizontal="center" vertical="center" wrapText="1"/>
    </xf>
    <xf numFmtId="0" fontId="6" fillId="0" borderId="65" xfId="4" applyFont="1" applyBorder="1" applyAlignment="1">
      <alignment horizontal="left" vertical="center"/>
    </xf>
    <xf numFmtId="0" fontId="10" fillId="0" borderId="0" xfId="4" applyFont="1" applyAlignment="1">
      <alignment horizontal="left"/>
    </xf>
    <xf numFmtId="9" fontId="3" fillId="0" borderId="3" xfId="4" applyNumberFormat="1" applyFont="1" applyBorder="1" applyAlignment="1">
      <alignment horizontal="center" vertical="center"/>
    </xf>
    <xf numFmtId="9" fontId="3" fillId="0" borderId="63" xfId="4" applyNumberFormat="1" applyFont="1" applyBorder="1" applyAlignment="1">
      <alignment horizontal="center" vertical="center"/>
    </xf>
    <xf numFmtId="0" fontId="11" fillId="0" borderId="66" xfId="4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0" fontId="6" fillId="0" borderId="73" xfId="4" applyFont="1" applyBorder="1" applyAlignment="1">
      <alignment horizontal="center" vertical="center" wrapText="1"/>
    </xf>
    <xf numFmtId="9" fontId="1" fillId="11" borderId="74" xfId="4" applyNumberFormat="1" applyFont="1" applyFill="1" applyBorder="1" applyAlignment="1">
      <alignment horizontal="center" vertical="center"/>
    </xf>
    <xf numFmtId="0" fontId="1" fillId="11" borderId="74" xfId="4" applyFont="1" applyFill="1" applyBorder="1" applyAlignment="1">
      <alignment horizontal="center" vertical="center"/>
    </xf>
    <xf numFmtId="0" fontId="11" fillId="0" borderId="57" xfId="4" applyFont="1" applyBorder="1" applyAlignment="1">
      <alignment horizontal="center" vertical="center" wrapText="1"/>
    </xf>
    <xf numFmtId="0" fontId="11" fillId="0" borderId="56" xfId="4" applyFont="1" applyBorder="1" applyAlignment="1">
      <alignment horizontal="center" vertical="center" wrapText="1"/>
    </xf>
    <xf numFmtId="9" fontId="3" fillId="0" borderId="56" xfId="4" applyNumberFormat="1" applyFont="1" applyBorder="1" applyAlignment="1">
      <alignment horizontal="center" vertical="center"/>
    </xf>
    <xf numFmtId="9" fontId="3" fillId="0" borderId="58" xfId="4" applyNumberFormat="1" applyFont="1" applyBorder="1" applyAlignment="1">
      <alignment horizontal="center" vertical="center"/>
    </xf>
    <xf numFmtId="0" fontId="11" fillId="7" borderId="42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 wrapText="1"/>
    </xf>
    <xf numFmtId="9" fontId="1" fillId="0" borderId="48" xfId="0" applyNumberFormat="1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9" fontId="1" fillId="0" borderId="51" xfId="0" applyNumberFormat="1" applyFont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18" borderId="2" xfId="0" applyFont="1" applyFill="1" applyBorder="1" applyAlignment="1">
      <alignment horizontal="center" vertical="center" wrapText="1"/>
    </xf>
    <xf numFmtId="0" fontId="4" fillId="18" borderId="2" xfId="0" applyFont="1" applyFill="1" applyBorder="1" applyAlignment="1">
      <alignment horizontal="center" vertical="center" wrapText="1"/>
    </xf>
    <xf numFmtId="0" fontId="7" fillId="18" borderId="2" xfId="3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 wrapText="1"/>
    </xf>
    <xf numFmtId="0" fontId="4" fillId="18" borderId="1" xfId="0" applyFont="1" applyFill="1" applyBorder="1" applyAlignment="1">
      <alignment horizontal="center" vertical="center" wrapText="1"/>
    </xf>
    <xf numFmtId="0" fontId="7" fillId="18" borderId="1" xfId="3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4" fillId="18" borderId="74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8" fillId="0" borderId="1" xfId="5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6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" fillId="19" borderId="1" xfId="0" applyFont="1" applyFill="1" applyBorder="1" applyAlignment="1">
      <alignment horizontal="center" vertical="center" wrapText="1"/>
    </xf>
    <xf numFmtId="0" fontId="4" fillId="19" borderId="1" xfId="0" applyFont="1" applyFill="1" applyBorder="1" applyAlignment="1">
      <alignment horizontal="center" vertical="center" wrapText="1"/>
    </xf>
    <xf numFmtId="0" fontId="7" fillId="19" borderId="1" xfId="3" applyFont="1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center" vertical="center" wrapText="1"/>
    </xf>
    <xf numFmtId="0" fontId="4" fillId="20" borderId="1" xfId="0" applyFont="1" applyFill="1" applyBorder="1" applyAlignment="1">
      <alignment horizontal="center" vertical="center" wrapText="1"/>
    </xf>
    <xf numFmtId="0" fontId="7" fillId="20" borderId="1" xfId="3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89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 wrapText="1"/>
    </xf>
    <xf numFmtId="0" fontId="17" fillId="0" borderId="89" xfId="0" applyFont="1" applyBorder="1" applyAlignment="1">
      <alignment horizontal="center" vertical="center" wrapText="1"/>
    </xf>
    <xf numFmtId="1" fontId="17" fillId="0" borderId="89" xfId="0" applyNumberFormat="1" applyFont="1" applyBorder="1" applyAlignment="1">
      <alignment horizontal="center" vertical="center" wrapText="1"/>
    </xf>
    <xf numFmtId="0" fontId="18" fillId="0" borderId="89" xfId="5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 wrapText="1"/>
    </xf>
    <xf numFmtId="0" fontId="5" fillId="0" borderId="74" xfId="3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1" fillId="18" borderId="74" xfId="0" applyFont="1" applyFill="1" applyBorder="1" applyAlignment="1">
      <alignment horizontal="center" vertical="center" wrapText="1"/>
    </xf>
    <xf numFmtId="0" fontId="5" fillId="18" borderId="74" xfId="3" applyFill="1" applyBorder="1" applyAlignment="1">
      <alignment horizontal="center" vertical="center" wrapText="1"/>
    </xf>
    <xf numFmtId="0" fontId="1" fillId="0" borderId="89" xfId="0" applyFont="1" applyBorder="1" applyAlignment="1">
      <alignment horizontal="center" vertical="center"/>
    </xf>
    <xf numFmtId="0" fontId="1" fillId="0" borderId="89" xfId="0" applyFont="1" applyBorder="1" applyAlignment="1">
      <alignment horizontal="center" vertical="center" wrapText="1"/>
    </xf>
    <xf numFmtId="0" fontId="5" fillId="0" borderId="89" xfId="5" applyBorder="1" applyAlignment="1">
      <alignment horizontal="center" vertical="center"/>
    </xf>
    <xf numFmtId="0" fontId="1" fillId="0" borderId="89" xfId="0" applyFont="1" applyBorder="1" applyAlignment="1">
      <alignment vertical="center" wrapText="1"/>
    </xf>
    <xf numFmtId="0" fontId="19" fillId="0" borderId="85" xfId="0" applyFont="1" applyBorder="1" applyAlignment="1">
      <alignment horizontal="center" vertical="center" wrapText="1"/>
    </xf>
    <xf numFmtId="0" fontId="17" fillId="0" borderId="90" xfId="0" applyFont="1" applyBorder="1" applyAlignment="1">
      <alignment horizontal="center" vertical="center" wrapText="1"/>
    </xf>
    <xf numFmtId="0" fontId="20" fillId="0" borderId="90" xfId="0" applyFont="1" applyBorder="1" applyAlignment="1">
      <alignment horizontal="center" vertical="center" wrapText="1"/>
    </xf>
    <xf numFmtId="0" fontId="19" fillId="0" borderId="90" xfId="0" applyFont="1" applyBorder="1" applyAlignment="1">
      <alignment horizontal="center" vertical="center" wrapText="1"/>
    </xf>
    <xf numFmtId="0" fontId="18" fillId="0" borderId="89" xfId="5" applyFont="1" applyBorder="1" applyAlignment="1">
      <alignment horizontal="center" vertical="center"/>
    </xf>
    <xf numFmtId="0" fontId="4" fillId="0" borderId="89" xfId="0" applyFont="1" applyBorder="1" applyAlignment="1">
      <alignment horizontal="center" vertical="center" wrapText="1"/>
    </xf>
    <xf numFmtId="0" fontId="5" fillId="18" borderId="1" xfId="3" applyFill="1" applyBorder="1" applyAlignment="1">
      <alignment horizontal="center" vertical="center" wrapText="1"/>
    </xf>
    <xf numFmtId="0" fontId="5" fillId="0" borderId="89" xfId="5" applyBorder="1" applyAlignment="1">
      <alignment horizontal="center" vertical="center" wrapText="1"/>
    </xf>
    <xf numFmtId="0" fontId="5" fillId="0" borderId="1" xfId="5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5" fillId="0" borderId="74" xfId="5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/>
    </xf>
    <xf numFmtId="0" fontId="5" fillId="0" borderId="90" xfId="5" applyBorder="1" applyAlignment="1">
      <alignment horizontal="center" vertical="center"/>
    </xf>
    <xf numFmtId="0" fontId="1" fillId="0" borderId="90" xfId="0" applyFont="1" applyBorder="1" applyAlignment="1">
      <alignment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5" fillId="6" borderId="1" xfId="3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 indent="2"/>
    </xf>
    <xf numFmtId="0" fontId="4" fillId="6" borderId="1" xfId="0" applyFont="1" applyFill="1" applyBorder="1" applyAlignment="1">
      <alignment horizontal="center" vertical="center" wrapText="1" indent="2"/>
    </xf>
    <xf numFmtId="0" fontId="1" fillId="0" borderId="1" xfId="0" applyFont="1" applyBorder="1" applyAlignment="1">
      <alignment horizontal="center" vertical="center" wrapText="1" indent="2"/>
    </xf>
    <xf numFmtId="0" fontId="1" fillId="0" borderId="0" xfId="0" applyFont="1" applyAlignment="1">
      <alignment horizontal="center" vertical="center" indent="2"/>
    </xf>
    <xf numFmtId="0" fontId="0" fillId="0" borderId="0" xfId="0" applyAlignment="1">
      <alignment horizontal="center" vertical="center" indent="4"/>
    </xf>
    <xf numFmtId="0" fontId="0" fillId="0" borderId="0" xfId="0" applyAlignment="1">
      <alignment horizontal="center" vertical="center"/>
    </xf>
    <xf numFmtId="0" fontId="0" fillId="0" borderId="89" xfId="0" applyBorder="1" applyAlignment="1">
      <alignment horizontal="center" vertical="center"/>
    </xf>
    <xf numFmtId="0" fontId="0" fillId="0" borderId="83" xfId="0" applyBorder="1" applyAlignment="1">
      <alignment horizontal="center" vertical="center"/>
    </xf>
    <xf numFmtId="0" fontId="1" fillId="20" borderId="74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91" xfId="0" applyFont="1" applyBorder="1" applyAlignment="1">
      <alignment horizontal="center" vertical="center" wrapText="1"/>
    </xf>
    <xf numFmtId="0" fontId="4" fillId="20" borderId="74" xfId="0" applyFont="1" applyFill="1" applyBorder="1" applyAlignment="1">
      <alignment horizontal="center" vertical="center" wrapText="1" indent="1"/>
    </xf>
    <xf numFmtId="0" fontId="0" fillId="0" borderId="0" xfId="0" applyAlignment="1">
      <alignment horizontal="center"/>
    </xf>
    <xf numFmtId="0" fontId="1" fillId="6" borderId="37" xfId="0" applyFont="1" applyFill="1" applyBorder="1" applyAlignment="1">
      <alignment horizontal="center" vertical="center" wrapText="1"/>
    </xf>
    <xf numFmtId="0" fontId="1" fillId="6" borderId="37" xfId="0" applyFont="1" applyFill="1" applyBorder="1" applyAlignment="1">
      <alignment horizontal="center" vertical="center" wrapText="1" indent="2"/>
    </xf>
    <xf numFmtId="0" fontId="0" fillId="0" borderId="87" xfId="0" applyBorder="1" applyAlignment="1">
      <alignment horizontal="center" vertical="center"/>
    </xf>
    <xf numFmtId="0" fontId="17" fillId="20" borderId="74" xfId="0" applyFont="1" applyFill="1" applyBorder="1" applyAlignment="1">
      <alignment horizontal="center" vertical="center" wrapText="1"/>
    </xf>
    <xf numFmtId="0" fontId="0" fillId="0" borderId="85" xfId="0" applyBorder="1" applyAlignment="1">
      <alignment horizontal="center" vertical="center"/>
    </xf>
    <xf numFmtId="0" fontId="7" fillId="20" borderId="74" xfId="3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38" xfId="0" applyFont="1" applyFill="1" applyBorder="1" applyAlignment="1">
      <alignment horizontal="center" vertical="center" wrapText="1"/>
    </xf>
    <xf numFmtId="0" fontId="4" fillId="6" borderId="93" xfId="0" applyFont="1" applyFill="1" applyBorder="1" applyAlignment="1">
      <alignment horizontal="center" vertical="center" wrapText="1"/>
    </xf>
    <xf numFmtId="0" fontId="1" fillId="6" borderId="94" xfId="0" applyFont="1" applyFill="1" applyBorder="1" applyAlignment="1">
      <alignment horizontal="center" vertical="center" wrapText="1"/>
    </xf>
    <xf numFmtId="0" fontId="5" fillId="6" borderId="0" xfId="5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6" borderId="2" xfId="5" applyFill="1" applyBorder="1" applyAlignment="1">
      <alignment horizontal="center" vertical="center" wrapText="1"/>
    </xf>
    <xf numFmtId="0" fontId="5" fillId="6" borderId="1" xfId="5" applyFill="1" applyBorder="1" applyAlignment="1">
      <alignment horizontal="center" vertical="center" wrapText="1"/>
    </xf>
    <xf numFmtId="0" fontId="10" fillId="6" borderId="5" xfId="4" applyFont="1" applyFill="1" applyBorder="1" applyAlignment="1">
      <alignment horizontal="center" vertical="center" wrapText="1"/>
    </xf>
    <xf numFmtId="0" fontId="10" fillId="6" borderId="21" xfId="4" applyFont="1" applyFill="1" applyBorder="1" applyAlignment="1">
      <alignment horizontal="center" vertical="center" wrapText="1"/>
    </xf>
    <xf numFmtId="0" fontId="10" fillId="6" borderId="10" xfId="4" applyFont="1" applyFill="1" applyBorder="1" applyAlignment="1">
      <alignment horizontal="center" vertical="center" wrapText="1"/>
    </xf>
    <xf numFmtId="0" fontId="10" fillId="6" borderId="11" xfId="4" applyFont="1" applyFill="1" applyBorder="1" applyAlignment="1">
      <alignment horizontal="center" vertical="center" wrapText="1"/>
    </xf>
    <xf numFmtId="0" fontId="10" fillId="6" borderId="22" xfId="4" applyFont="1" applyFill="1" applyBorder="1" applyAlignment="1">
      <alignment horizontal="center" vertical="center" wrapText="1"/>
    </xf>
    <xf numFmtId="0" fontId="10" fillId="6" borderId="13" xfId="4" applyFont="1" applyFill="1" applyBorder="1" applyAlignment="1">
      <alignment horizontal="center" vertical="center" wrapText="1"/>
    </xf>
    <xf numFmtId="0" fontId="11" fillId="7" borderId="5" xfId="4" applyFont="1" applyFill="1" applyBorder="1" applyAlignment="1">
      <alignment horizontal="center" vertical="center" wrapText="1"/>
    </xf>
    <xf numFmtId="0" fontId="11" fillId="7" borderId="6" xfId="4" applyFont="1" applyFill="1" applyBorder="1" applyAlignment="1">
      <alignment horizontal="center" vertical="center" wrapText="1"/>
    </xf>
    <xf numFmtId="0" fontId="11" fillId="7" borderId="21" xfId="4" applyFont="1" applyFill="1" applyBorder="1" applyAlignment="1">
      <alignment horizontal="center" vertical="center" wrapText="1"/>
    </xf>
    <xf numFmtId="0" fontId="11" fillId="7" borderId="22" xfId="4" applyFont="1" applyFill="1" applyBorder="1" applyAlignment="1">
      <alignment horizontal="center" vertical="center" wrapText="1"/>
    </xf>
    <xf numFmtId="0" fontId="11" fillId="7" borderId="4" xfId="4" applyFont="1" applyFill="1" applyBorder="1" applyAlignment="1">
      <alignment horizontal="center" vertical="center" wrapText="1"/>
    </xf>
    <xf numFmtId="0" fontId="11" fillId="7" borderId="13" xfId="4" applyFont="1" applyFill="1" applyBorder="1" applyAlignment="1">
      <alignment horizontal="center" vertical="center" wrapText="1"/>
    </xf>
    <xf numFmtId="0" fontId="12" fillId="2" borderId="19" xfId="4" applyFont="1" applyFill="1" applyBorder="1" applyAlignment="1">
      <alignment horizontal="center" vertical="center" wrapText="1"/>
    </xf>
    <xf numFmtId="0" fontId="12" fillId="2" borderId="7" xfId="4" applyFont="1" applyFill="1" applyBorder="1" applyAlignment="1">
      <alignment horizontal="center" vertical="center" wrapText="1"/>
    </xf>
    <xf numFmtId="0" fontId="12" fillId="2" borderId="8" xfId="4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11" fillId="7" borderId="22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0" fontId="11" fillId="7" borderId="13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75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6" xfId="4" applyFont="1" applyFill="1" applyBorder="1" applyAlignment="1">
      <alignment horizontal="center" vertical="center"/>
    </xf>
    <xf numFmtId="0" fontId="3" fillId="2" borderId="3" xfId="4" applyFont="1" applyFill="1" applyBorder="1" applyAlignment="1">
      <alignment horizontal="center" vertical="center"/>
    </xf>
    <xf numFmtId="0" fontId="3" fillId="2" borderId="37" xfId="4" applyFont="1" applyFill="1" applyBorder="1" applyAlignment="1">
      <alignment horizontal="center" vertical="center"/>
    </xf>
    <xf numFmtId="0" fontId="3" fillId="2" borderId="66" xfId="4" applyFont="1" applyFill="1" applyBorder="1" applyAlignment="1">
      <alignment horizontal="center" vertical="center" wrapText="1"/>
    </xf>
    <xf numFmtId="0" fontId="3" fillId="2" borderId="3" xfId="4" applyFont="1" applyFill="1" applyBorder="1" applyAlignment="1">
      <alignment horizontal="center" vertical="center" wrapText="1"/>
    </xf>
    <xf numFmtId="0" fontId="3" fillId="2" borderId="37" xfId="4" applyFont="1" applyFill="1" applyBorder="1" applyAlignment="1">
      <alignment horizontal="center" vertical="center" wrapText="1"/>
    </xf>
    <xf numFmtId="0" fontId="3" fillId="2" borderId="63" xfId="4" applyFont="1" applyFill="1" applyBorder="1" applyAlignment="1">
      <alignment horizontal="center" vertical="center"/>
    </xf>
    <xf numFmtId="9" fontId="3" fillId="2" borderId="38" xfId="4" applyNumberFormat="1" applyFont="1" applyFill="1" applyBorder="1" applyAlignment="1">
      <alignment horizontal="center" vertical="center"/>
    </xf>
    <xf numFmtId="9" fontId="3" fillId="2" borderId="3" xfId="4" applyNumberFormat="1" applyFont="1" applyFill="1" applyBorder="1" applyAlignment="1">
      <alignment horizontal="center" vertical="center"/>
    </xf>
    <xf numFmtId="9" fontId="3" fillId="2" borderId="63" xfId="4" applyNumberFormat="1" applyFont="1" applyFill="1" applyBorder="1" applyAlignment="1">
      <alignment horizontal="center" vertical="center"/>
    </xf>
    <xf numFmtId="9" fontId="6" fillId="17" borderId="38" xfId="4" applyNumberFormat="1" applyFont="1" applyFill="1" applyBorder="1" applyAlignment="1">
      <alignment horizontal="center" vertical="center"/>
    </xf>
    <xf numFmtId="9" fontId="6" fillId="17" borderId="3" xfId="4" applyNumberFormat="1" applyFont="1" applyFill="1" applyBorder="1" applyAlignment="1">
      <alignment horizontal="center" vertical="center"/>
    </xf>
    <xf numFmtId="9" fontId="6" fillId="17" borderId="63" xfId="4" applyNumberFormat="1" applyFont="1" applyFill="1" applyBorder="1" applyAlignment="1">
      <alignment horizontal="center" vertical="center"/>
    </xf>
    <xf numFmtId="0" fontId="3" fillId="10" borderId="47" xfId="4" applyFont="1" applyFill="1" applyBorder="1" applyAlignment="1">
      <alignment horizontal="center" vertical="center" wrapText="1"/>
    </xf>
    <xf numFmtId="0" fontId="3" fillId="10" borderId="1" xfId="4" applyFont="1" applyFill="1" applyBorder="1" applyAlignment="1">
      <alignment horizontal="center" vertical="center" wrapText="1"/>
    </xf>
    <xf numFmtId="9" fontId="3" fillId="0" borderId="1" xfId="4" applyNumberFormat="1" applyFont="1" applyBorder="1" applyAlignment="1">
      <alignment horizontal="center" vertical="center"/>
    </xf>
    <xf numFmtId="9" fontId="3" fillId="0" borderId="48" xfId="4" applyNumberFormat="1" applyFont="1" applyBorder="1" applyAlignment="1">
      <alignment horizontal="center" vertical="center"/>
    </xf>
    <xf numFmtId="0" fontId="1" fillId="0" borderId="1" xfId="4" applyFont="1" applyBorder="1" applyAlignment="1">
      <alignment horizontal="left" vertical="center" wrapText="1"/>
    </xf>
    <xf numFmtId="0" fontId="1" fillId="0" borderId="1" xfId="4" applyFont="1" applyBorder="1" applyAlignment="1">
      <alignment horizontal="center" vertical="center"/>
    </xf>
    <xf numFmtId="0" fontId="1" fillId="0" borderId="48" xfId="4" applyFont="1" applyBorder="1" applyAlignment="1">
      <alignment horizontal="center" vertical="center"/>
    </xf>
    <xf numFmtId="0" fontId="4" fillId="0" borderId="1" xfId="4" applyFont="1" applyBorder="1" applyAlignment="1">
      <alignment horizontal="left" vertical="center" wrapText="1"/>
    </xf>
    <xf numFmtId="0" fontId="11" fillId="9" borderId="44" xfId="4" applyFont="1" applyFill="1" applyBorder="1" applyAlignment="1">
      <alignment horizontal="center" vertical="center" wrapText="1"/>
    </xf>
    <xf numFmtId="0" fontId="11" fillId="9" borderId="45" xfId="4" applyFont="1" applyFill="1" applyBorder="1" applyAlignment="1">
      <alignment horizontal="center" vertical="center" wrapText="1"/>
    </xf>
    <xf numFmtId="0" fontId="11" fillId="9" borderId="46" xfId="4" applyFont="1" applyFill="1" applyBorder="1" applyAlignment="1">
      <alignment horizontal="center" vertical="center" wrapText="1"/>
    </xf>
    <xf numFmtId="0" fontId="1" fillId="0" borderId="10" xfId="4" applyFont="1" applyBorder="1" applyAlignment="1">
      <alignment horizontal="right"/>
    </xf>
    <xf numFmtId="0" fontId="1" fillId="0" borderId="0" xfId="4" applyFont="1" applyAlignment="1">
      <alignment horizontal="right"/>
    </xf>
    <xf numFmtId="0" fontId="1" fillId="0" borderId="0" xfId="4" applyFont="1" applyAlignment="1">
      <alignment horizontal="right" vertical="center" wrapText="1"/>
    </xf>
    <xf numFmtId="9" fontId="1" fillId="0" borderId="0" xfId="4" applyNumberFormat="1" applyFont="1" applyAlignment="1">
      <alignment horizontal="center"/>
    </xf>
    <xf numFmtId="9" fontId="1" fillId="0" borderId="11" xfId="4" applyNumberFormat="1" applyFont="1" applyBorder="1" applyAlignment="1">
      <alignment horizontal="center"/>
    </xf>
    <xf numFmtId="0" fontId="6" fillId="10" borderId="66" xfId="4" applyFont="1" applyFill="1" applyBorder="1" applyAlignment="1">
      <alignment horizontal="center" vertical="center" wrapText="1"/>
    </xf>
    <xf numFmtId="0" fontId="6" fillId="10" borderId="3" xfId="4" applyFont="1" applyFill="1" applyBorder="1" applyAlignment="1">
      <alignment horizontal="center" vertical="center" wrapText="1"/>
    </xf>
    <xf numFmtId="0" fontId="6" fillId="10" borderId="37" xfId="4" applyFont="1" applyFill="1" applyBorder="1" applyAlignment="1">
      <alignment horizontal="center" vertical="center" wrapText="1"/>
    </xf>
    <xf numFmtId="9" fontId="3" fillId="0" borderId="38" xfId="4" applyNumberFormat="1" applyFont="1" applyBorder="1" applyAlignment="1">
      <alignment horizontal="center" vertical="center"/>
    </xf>
    <xf numFmtId="9" fontId="3" fillId="0" borderId="3" xfId="4" applyNumberFormat="1" applyFont="1" applyBorder="1" applyAlignment="1">
      <alignment horizontal="center" vertical="center"/>
    </xf>
    <xf numFmtId="9" fontId="3" fillId="0" borderId="63" xfId="4" applyNumberFormat="1" applyFont="1" applyBorder="1" applyAlignment="1">
      <alignment horizontal="center" vertical="center"/>
    </xf>
    <xf numFmtId="0" fontId="6" fillId="0" borderId="49" xfId="4" applyFont="1" applyBorder="1" applyAlignment="1">
      <alignment horizontal="center" vertical="center" wrapText="1"/>
    </xf>
    <xf numFmtId="0" fontId="6" fillId="0" borderId="50" xfId="4" applyFont="1" applyBorder="1" applyAlignment="1">
      <alignment horizontal="center" vertical="center" wrapText="1"/>
    </xf>
    <xf numFmtId="0" fontId="6" fillId="0" borderId="51" xfId="4" applyFont="1" applyBorder="1" applyAlignment="1">
      <alignment horizontal="center" vertical="center" wrapText="1"/>
    </xf>
    <xf numFmtId="0" fontId="4" fillId="0" borderId="74" xfId="4" applyFont="1" applyBorder="1" applyAlignment="1">
      <alignment horizontal="left" vertical="center" wrapText="1"/>
    </xf>
    <xf numFmtId="0" fontId="6" fillId="13" borderId="1" xfId="4" applyFont="1" applyFill="1" applyBorder="1" applyAlignment="1">
      <alignment horizontal="left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48" xfId="4" applyFont="1" applyBorder="1" applyAlignment="1">
      <alignment horizontal="center" vertical="center" wrapText="1"/>
    </xf>
    <xf numFmtId="0" fontId="12" fillId="2" borderId="47" xfId="4" applyFont="1" applyFill="1" applyBorder="1" applyAlignment="1">
      <alignment horizontal="center" vertical="center" wrapText="1"/>
    </xf>
    <xf numFmtId="0" fontId="12" fillId="2" borderId="1" xfId="4" applyFont="1" applyFill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0" fontId="6" fillId="0" borderId="64" xfId="4" applyFont="1" applyBorder="1" applyAlignment="1">
      <alignment horizontal="left" vertical="center"/>
    </xf>
    <xf numFmtId="0" fontId="6" fillId="0" borderId="25" xfId="4" applyFont="1" applyBorder="1" applyAlignment="1">
      <alignment horizontal="left" vertical="center"/>
    </xf>
    <xf numFmtId="0" fontId="6" fillId="0" borderId="65" xfId="4" applyFont="1" applyBorder="1" applyAlignment="1">
      <alignment horizontal="left" vertical="center"/>
    </xf>
    <xf numFmtId="0" fontId="6" fillId="0" borderId="71" xfId="4" applyFont="1" applyBorder="1" applyAlignment="1">
      <alignment horizontal="left" vertical="center"/>
    </xf>
    <xf numFmtId="0" fontId="10" fillId="6" borderId="44" xfId="4" applyFont="1" applyFill="1" applyBorder="1" applyAlignment="1">
      <alignment horizontal="center" vertical="center" wrapText="1"/>
    </xf>
    <xf numFmtId="0" fontId="10" fillId="6" borderId="45" xfId="4" applyFont="1" applyFill="1" applyBorder="1" applyAlignment="1">
      <alignment horizontal="center" vertical="center" wrapText="1"/>
    </xf>
    <xf numFmtId="0" fontId="10" fillId="6" borderId="47" xfId="4" applyFont="1" applyFill="1" applyBorder="1" applyAlignment="1">
      <alignment horizontal="center" vertical="center" wrapText="1"/>
    </xf>
    <xf numFmtId="0" fontId="10" fillId="6" borderId="1" xfId="4" applyFont="1" applyFill="1" applyBorder="1" applyAlignment="1">
      <alignment horizontal="center" vertical="center" wrapText="1"/>
    </xf>
    <xf numFmtId="0" fontId="10" fillId="6" borderId="49" xfId="4" applyFont="1" applyFill="1" applyBorder="1" applyAlignment="1">
      <alignment horizontal="center" vertical="center" wrapText="1"/>
    </xf>
    <xf numFmtId="0" fontId="10" fillId="6" borderId="50" xfId="4" applyFont="1" applyFill="1" applyBorder="1" applyAlignment="1">
      <alignment horizontal="center" vertical="center" wrapText="1"/>
    </xf>
    <xf numFmtId="0" fontId="11" fillId="7" borderId="45" xfId="4" applyFont="1" applyFill="1" applyBorder="1" applyAlignment="1">
      <alignment horizontal="center" vertical="center" wrapText="1"/>
    </xf>
    <xf numFmtId="0" fontId="11" fillId="7" borderId="46" xfId="4" applyFont="1" applyFill="1" applyBorder="1" applyAlignment="1">
      <alignment horizontal="center" vertical="center" wrapText="1"/>
    </xf>
    <xf numFmtId="0" fontId="11" fillId="7" borderId="1" xfId="4" applyFont="1" applyFill="1" applyBorder="1" applyAlignment="1">
      <alignment horizontal="center" vertical="center" wrapText="1"/>
    </xf>
    <xf numFmtId="0" fontId="11" fillId="7" borderId="48" xfId="4" applyFont="1" applyFill="1" applyBorder="1" applyAlignment="1">
      <alignment horizontal="center" vertical="center" wrapText="1"/>
    </xf>
    <xf numFmtId="0" fontId="12" fillId="2" borderId="50" xfId="4" applyFont="1" applyFill="1" applyBorder="1" applyAlignment="1">
      <alignment horizontal="center" vertical="center" wrapText="1"/>
    </xf>
    <xf numFmtId="0" fontId="12" fillId="2" borderId="51" xfId="4" applyFont="1" applyFill="1" applyBorder="1" applyAlignment="1">
      <alignment horizontal="center" vertical="center" wrapText="1"/>
    </xf>
    <xf numFmtId="0" fontId="14" fillId="8" borderId="44" xfId="4" applyFont="1" applyFill="1" applyBorder="1" applyAlignment="1">
      <alignment horizontal="center" vertical="center"/>
    </xf>
    <xf numFmtId="0" fontId="14" fillId="8" borderId="45" xfId="4" applyFont="1" applyFill="1" applyBorder="1" applyAlignment="1">
      <alignment horizontal="center" vertical="center"/>
    </xf>
    <xf numFmtId="0" fontId="14" fillId="8" borderId="46" xfId="4" applyFont="1" applyFill="1" applyBorder="1" applyAlignment="1">
      <alignment horizontal="center" vertical="center"/>
    </xf>
    <xf numFmtId="0" fontId="10" fillId="0" borderId="1" xfId="4" applyFont="1" applyBorder="1" applyAlignment="1">
      <alignment horizontal="center"/>
    </xf>
    <xf numFmtId="0" fontId="6" fillId="0" borderId="49" xfId="4" applyFont="1" applyBorder="1" applyAlignment="1">
      <alignment horizontal="center" vertical="center"/>
    </xf>
    <xf numFmtId="0" fontId="6" fillId="0" borderId="50" xfId="4" applyFont="1" applyBorder="1" applyAlignment="1">
      <alignment horizontal="center" vertical="center"/>
    </xf>
    <xf numFmtId="0" fontId="6" fillId="0" borderId="51" xfId="4" applyFont="1" applyBorder="1" applyAlignment="1">
      <alignment horizontal="center" vertical="center"/>
    </xf>
    <xf numFmtId="0" fontId="10" fillId="0" borderId="48" xfId="4" applyFont="1" applyBorder="1" applyAlignment="1">
      <alignment horizontal="center"/>
    </xf>
    <xf numFmtId="0" fontId="11" fillId="9" borderId="44" xfId="4" applyFont="1" applyFill="1" applyBorder="1" applyAlignment="1">
      <alignment horizontal="center" vertical="center"/>
    </xf>
    <xf numFmtId="0" fontId="11" fillId="9" borderId="45" xfId="4" applyFont="1" applyFill="1" applyBorder="1" applyAlignment="1">
      <alignment horizontal="center" vertical="center"/>
    </xf>
    <xf numFmtId="0" fontId="11" fillId="9" borderId="46" xfId="4" applyFont="1" applyFill="1" applyBorder="1" applyAlignment="1">
      <alignment horizontal="center" vertical="center"/>
    </xf>
    <xf numFmtId="0" fontId="6" fillId="13" borderId="47" xfId="4" applyFont="1" applyFill="1" applyBorder="1" applyAlignment="1">
      <alignment horizontal="left" vertical="center"/>
    </xf>
    <xf numFmtId="0" fontId="6" fillId="0" borderId="1" xfId="4" applyFont="1" applyBorder="1" applyAlignment="1">
      <alignment horizontal="center" vertical="center"/>
    </xf>
    <xf numFmtId="0" fontId="6" fillId="0" borderId="48" xfId="4" applyFont="1" applyBorder="1" applyAlignment="1">
      <alignment horizontal="center" vertical="center"/>
    </xf>
    <xf numFmtId="0" fontId="6" fillId="12" borderId="70" xfId="4" applyFont="1" applyFill="1" applyBorder="1" applyAlignment="1">
      <alignment horizontal="center" vertical="center" wrapText="1"/>
    </xf>
    <xf numFmtId="0" fontId="6" fillId="12" borderId="2" xfId="4" applyFont="1" applyFill="1" applyBorder="1" applyAlignment="1">
      <alignment horizontal="center" vertical="center" wrapText="1"/>
    </xf>
    <xf numFmtId="0" fontId="6" fillId="16" borderId="1" xfId="4" applyFont="1" applyFill="1" applyBorder="1" applyAlignment="1">
      <alignment horizontal="center" vertical="center" wrapText="1"/>
    </xf>
    <xf numFmtId="0" fontId="6" fillId="15" borderId="1" xfId="4" applyFont="1" applyFill="1" applyBorder="1" applyAlignment="1">
      <alignment horizontal="center" vertical="center" wrapText="1"/>
    </xf>
    <xf numFmtId="0" fontId="6" fillId="15" borderId="48" xfId="4" applyFont="1" applyFill="1" applyBorder="1" applyAlignment="1">
      <alignment horizontal="center" vertical="center" wrapText="1"/>
    </xf>
    <xf numFmtId="0" fontId="6" fillId="0" borderId="72" xfId="4" applyFont="1" applyBorder="1" applyAlignment="1">
      <alignment horizontal="left" vertical="center"/>
    </xf>
    <xf numFmtId="0" fontId="11" fillId="9" borderId="47" xfId="4" applyFont="1" applyFill="1" applyBorder="1" applyAlignment="1">
      <alignment horizontal="center" vertical="center" wrapText="1"/>
    </xf>
    <xf numFmtId="0" fontId="11" fillId="9" borderId="1" xfId="4" applyFont="1" applyFill="1" applyBorder="1" applyAlignment="1">
      <alignment horizontal="center" vertical="center"/>
    </xf>
    <xf numFmtId="0" fontId="6" fillId="10" borderId="1" xfId="4" applyFont="1" applyFill="1" applyBorder="1" applyAlignment="1">
      <alignment horizontal="center" vertical="center" wrapText="1"/>
    </xf>
    <xf numFmtId="0" fontId="6" fillId="10" borderId="48" xfId="4" applyFont="1" applyFill="1" applyBorder="1" applyAlignment="1">
      <alignment horizontal="center" vertical="center" wrapText="1"/>
    </xf>
    <xf numFmtId="0" fontId="11" fillId="9" borderId="1" xfId="4" applyFont="1" applyFill="1" applyBorder="1" applyAlignment="1">
      <alignment horizontal="center" vertical="center" wrapText="1"/>
    </xf>
    <xf numFmtId="0" fontId="11" fillId="9" borderId="48" xfId="4" applyFont="1" applyFill="1" applyBorder="1" applyAlignment="1">
      <alignment horizontal="center" vertical="center" wrapText="1"/>
    </xf>
    <xf numFmtId="0" fontId="3" fillId="6" borderId="50" xfId="0" applyFont="1" applyFill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11" borderId="47" xfId="4" applyFont="1" applyFill="1" applyBorder="1" applyAlignment="1">
      <alignment horizontal="center" vertical="center" wrapText="1"/>
    </xf>
    <xf numFmtId="0" fontId="6" fillId="11" borderId="1" xfId="4" applyFont="1" applyFill="1" applyBorder="1" applyAlignment="1">
      <alignment horizontal="center" vertical="center" wrapText="1"/>
    </xf>
    <xf numFmtId="0" fontId="6" fillId="11" borderId="2" xfId="4" applyFont="1" applyFill="1" applyBorder="1" applyAlignment="1">
      <alignment horizontal="center" vertical="center" wrapText="1"/>
    </xf>
    <xf numFmtId="0" fontId="6" fillId="11" borderId="48" xfId="4" applyFont="1" applyFill="1" applyBorder="1" applyAlignment="1">
      <alignment horizontal="center" vertical="center" wrapText="1"/>
    </xf>
    <xf numFmtId="0" fontId="16" fillId="0" borderId="47" xfId="4" applyFont="1" applyBorder="1" applyAlignment="1">
      <alignment horizontal="center" vertical="center"/>
    </xf>
    <xf numFmtId="0" fontId="15" fillId="0" borderId="1" xfId="4" applyFont="1" applyBorder="1" applyAlignment="1">
      <alignment horizontal="center" vertical="center"/>
    </xf>
    <xf numFmtId="0" fontId="15" fillId="0" borderId="48" xfId="4" applyFont="1" applyBorder="1" applyAlignment="1">
      <alignment horizontal="center" vertical="center"/>
    </xf>
    <xf numFmtId="0" fontId="6" fillId="13" borderId="5" xfId="4" applyFont="1" applyFill="1" applyBorder="1" applyAlignment="1">
      <alignment horizontal="center" vertical="center" wrapText="1"/>
    </xf>
    <xf numFmtId="0" fontId="6" fillId="11" borderId="53" xfId="4" applyFont="1" applyFill="1" applyBorder="1" applyAlignment="1">
      <alignment horizontal="center" vertical="center"/>
    </xf>
    <xf numFmtId="0" fontId="6" fillId="13" borderId="53" xfId="4" applyFont="1" applyFill="1" applyBorder="1" applyAlignment="1">
      <alignment horizontal="center" vertical="center" wrapText="1"/>
    </xf>
    <xf numFmtId="0" fontId="6" fillId="13" borderId="6" xfId="4" applyFont="1" applyFill="1" applyBorder="1" applyAlignment="1">
      <alignment horizontal="center" vertical="center" wrapText="1"/>
    </xf>
    <xf numFmtId="0" fontId="6" fillId="13" borderId="60" xfId="4" applyFont="1" applyFill="1" applyBorder="1" applyAlignment="1">
      <alignment horizontal="center" vertical="center" wrapText="1"/>
    </xf>
    <xf numFmtId="0" fontId="6" fillId="13" borderId="55" xfId="4" applyFont="1" applyFill="1" applyBorder="1" applyAlignment="1">
      <alignment horizontal="center" vertical="center" wrapText="1"/>
    </xf>
    <xf numFmtId="0" fontId="6" fillId="13" borderId="4" xfId="4" applyFont="1" applyFill="1" applyBorder="1" applyAlignment="1">
      <alignment horizontal="center" vertical="center" wrapText="1"/>
    </xf>
    <xf numFmtId="0" fontId="6" fillId="13" borderId="62" xfId="4" applyFont="1" applyFill="1" applyBorder="1" applyAlignment="1">
      <alignment horizontal="center" vertical="center" wrapText="1"/>
    </xf>
    <xf numFmtId="0" fontId="1" fillId="0" borderId="59" xfId="4" applyFont="1" applyBorder="1" applyAlignment="1">
      <alignment horizontal="center" vertical="center" wrapText="1"/>
    </xf>
    <xf numFmtId="0" fontId="1" fillId="0" borderId="6" xfId="4" applyFont="1" applyBorder="1" applyAlignment="1">
      <alignment horizontal="center" vertical="center" wrapText="1"/>
    </xf>
    <xf numFmtId="0" fontId="1" fillId="0" borderId="21" xfId="4" applyFont="1" applyBorder="1" applyAlignment="1">
      <alignment horizontal="center" vertical="center" wrapText="1"/>
    </xf>
    <xf numFmtId="0" fontId="1" fillId="0" borderId="61" xfId="4" applyFont="1" applyBorder="1" applyAlignment="1">
      <alignment horizontal="center" vertical="center" wrapText="1"/>
    </xf>
    <xf numFmtId="0" fontId="1" fillId="0" borderId="4" xfId="4" applyFont="1" applyBorder="1" applyAlignment="1">
      <alignment horizontal="center" vertical="center" wrapText="1"/>
    </xf>
    <xf numFmtId="0" fontId="1" fillId="0" borderId="13" xfId="4" applyFont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13" borderId="45" xfId="4" applyFont="1" applyFill="1" applyBorder="1" applyAlignment="1">
      <alignment horizontal="center" vertical="center" wrapText="1"/>
    </xf>
    <xf numFmtId="0" fontId="6" fillId="13" borderId="46" xfId="4" applyFont="1" applyFill="1" applyBorder="1" applyAlignment="1">
      <alignment horizontal="center" vertical="center" wrapText="1"/>
    </xf>
    <xf numFmtId="0" fontId="6" fillId="13" borderId="1" xfId="4" applyFont="1" applyFill="1" applyBorder="1" applyAlignment="1">
      <alignment horizontal="center" vertical="center" wrapText="1"/>
    </xf>
    <xf numFmtId="0" fontId="6" fillId="13" borderId="48" xfId="4" applyFont="1" applyFill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1" fillId="6" borderId="50" xfId="0" applyFont="1" applyFill="1" applyBorder="1" applyAlignment="1">
      <alignment horizontal="center" vertical="center" wrapText="1"/>
    </xf>
    <xf numFmtId="0" fontId="1" fillId="0" borderId="10" xfId="4" applyFont="1" applyBorder="1" applyAlignment="1">
      <alignment horizontal="center" vertical="center" wrapText="1"/>
    </xf>
    <xf numFmtId="0" fontId="1" fillId="0" borderId="0" xfId="4" applyFont="1" applyAlignment="1">
      <alignment horizontal="center" vertical="center" wrapText="1"/>
    </xf>
    <xf numFmtId="0" fontId="1" fillId="0" borderId="11" xfId="4" applyFont="1" applyBorder="1" applyAlignment="1">
      <alignment horizontal="center" vertical="center" wrapText="1"/>
    </xf>
    <xf numFmtId="0" fontId="1" fillId="0" borderId="38" xfId="4" applyFont="1" applyBorder="1" applyAlignment="1">
      <alignment horizontal="left" vertical="center" wrapText="1"/>
    </xf>
    <xf numFmtId="0" fontId="1" fillId="0" borderId="3" xfId="4" applyFont="1" applyBorder="1" applyAlignment="1">
      <alignment horizontal="left" vertical="center" wrapText="1"/>
    </xf>
    <xf numFmtId="0" fontId="1" fillId="0" borderId="37" xfId="4" applyFont="1" applyBorder="1" applyAlignment="1">
      <alignment horizontal="left" vertical="center" wrapText="1"/>
    </xf>
    <xf numFmtId="0" fontId="14" fillId="8" borderId="19" xfId="4" applyFont="1" applyFill="1" applyBorder="1" applyAlignment="1">
      <alignment horizontal="center" vertical="center"/>
    </xf>
    <xf numFmtId="0" fontId="14" fillId="8" borderId="7" xfId="4" applyFont="1" applyFill="1" applyBorder="1" applyAlignment="1">
      <alignment horizontal="center" vertical="center"/>
    </xf>
    <xf numFmtId="0" fontId="14" fillId="8" borderId="8" xfId="4" applyFont="1" applyFill="1" applyBorder="1" applyAlignment="1">
      <alignment horizontal="center" vertical="center"/>
    </xf>
    <xf numFmtId="0" fontId="1" fillId="0" borderId="76" xfId="4" applyFont="1" applyBorder="1" applyAlignment="1">
      <alignment horizontal="left" vertical="center" wrapText="1"/>
    </xf>
    <xf numFmtId="0" fontId="1" fillId="0" borderId="78" xfId="4" applyFont="1" applyBorder="1" applyAlignment="1">
      <alignment horizontal="left" vertical="center" wrapText="1"/>
    </xf>
    <xf numFmtId="0" fontId="1" fillId="0" borderId="79" xfId="4" applyFont="1" applyBorder="1" applyAlignment="1">
      <alignment horizontal="left" vertical="center" wrapText="1"/>
    </xf>
    <xf numFmtId="0" fontId="1" fillId="0" borderId="80" xfId="4" applyFont="1" applyBorder="1" applyAlignment="1">
      <alignment horizontal="left" vertical="center" wrapText="1"/>
    </xf>
    <xf numFmtId="0" fontId="1" fillId="0" borderId="83" xfId="4" applyFont="1" applyBorder="1" applyAlignment="1">
      <alignment horizontal="left" vertical="center" wrapText="1"/>
    </xf>
    <xf numFmtId="0" fontId="1" fillId="0" borderId="84" xfId="4" applyFont="1" applyBorder="1" applyAlignment="1">
      <alignment horizontal="left" vertical="center" wrapText="1"/>
    </xf>
    <xf numFmtId="0" fontId="1" fillId="0" borderId="85" xfId="4" applyFont="1" applyBorder="1" applyAlignment="1">
      <alignment horizontal="left" vertical="center" wrapText="1"/>
    </xf>
    <xf numFmtId="0" fontId="1" fillId="0" borderId="86" xfId="4" applyFont="1" applyBorder="1" applyAlignment="1">
      <alignment horizontal="left" vertical="center" wrapText="1"/>
    </xf>
    <xf numFmtId="0" fontId="1" fillId="0" borderId="87" xfId="4" applyFont="1" applyBorder="1" applyAlignment="1">
      <alignment horizontal="left" vertical="center" wrapText="1"/>
    </xf>
    <xf numFmtId="0" fontId="1" fillId="0" borderId="88" xfId="4" applyFont="1" applyBorder="1" applyAlignment="1">
      <alignment horizontal="left" vertical="center" wrapText="1"/>
    </xf>
    <xf numFmtId="0" fontId="13" fillId="14" borderId="31" xfId="1" applyFont="1" applyFill="1" applyBorder="1" applyAlignment="1">
      <alignment horizontal="center" vertical="center" wrapText="1"/>
    </xf>
    <xf numFmtId="0" fontId="13" fillId="14" borderId="32" xfId="1" applyFont="1" applyFill="1" applyBorder="1" applyAlignment="1">
      <alignment horizontal="center" vertical="center" wrapText="1"/>
    </xf>
    <xf numFmtId="0" fontId="13" fillId="14" borderId="33" xfId="1" applyFont="1" applyFill="1" applyBorder="1" applyAlignment="1">
      <alignment horizontal="center" vertical="center" wrapText="1"/>
    </xf>
    <xf numFmtId="0" fontId="13" fillId="14" borderId="34" xfId="1" applyFont="1" applyFill="1" applyBorder="1" applyAlignment="1">
      <alignment horizontal="center" vertical="center" wrapText="1"/>
    </xf>
    <xf numFmtId="0" fontId="13" fillId="14" borderId="35" xfId="1" applyFont="1" applyFill="1" applyBorder="1" applyAlignment="1">
      <alignment horizontal="center" vertical="center" wrapText="1"/>
    </xf>
    <xf numFmtId="0" fontId="13" fillId="14" borderId="36" xfId="1" applyFont="1" applyFill="1" applyBorder="1" applyAlignment="1">
      <alignment horizontal="center" vertical="center" wrapText="1"/>
    </xf>
    <xf numFmtId="0" fontId="11" fillId="14" borderId="29" xfId="1" applyFont="1" applyFill="1" applyBorder="1" applyAlignment="1">
      <alignment horizontal="center" vertical="center" wrapText="1"/>
    </xf>
    <xf numFmtId="0" fontId="11" fillId="14" borderId="30" xfId="1" applyFont="1" applyFill="1" applyBorder="1" applyAlignment="1">
      <alignment horizontal="center" vertical="center" wrapText="1"/>
    </xf>
    <xf numFmtId="0" fontId="13" fillId="14" borderId="29" xfId="1" applyFont="1" applyFill="1" applyBorder="1" applyAlignment="1">
      <alignment horizontal="center" vertical="center" wrapText="1"/>
    </xf>
    <xf numFmtId="0" fontId="13" fillId="14" borderId="30" xfId="1" applyFont="1" applyFill="1" applyBorder="1" applyAlignment="1">
      <alignment horizontal="center" vertical="center" wrapText="1"/>
    </xf>
    <xf numFmtId="0" fontId="11" fillId="7" borderId="5" xfId="1" applyFont="1" applyFill="1" applyBorder="1" applyAlignment="1">
      <alignment horizontal="center" vertical="center" wrapText="1"/>
    </xf>
    <xf numFmtId="0" fontId="11" fillId="7" borderId="6" xfId="1" applyFont="1" applyFill="1" applyBorder="1" applyAlignment="1">
      <alignment horizontal="center" vertical="center" wrapText="1"/>
    </xf>
    <xf numFmtId="0" fontId="11" fillId="7" borderId="21" xfId="1" applyFont="1" applyFill="1" applyBorder="1" applyAlignment="1">
      <alignment horizontal="center" vertical="center" wrapText="1"/>
    </xf>
    <xf numFmtId="0" fontId="11" fillId="7" borderId="22" xfId="1" applyFont="1" applyFill="1" applyBorder="1" applyAlignment="1">
      <alignment horizontal="center" vertical="center" wrapText="1"/>
    </xf>
    <xf numFmtId="0" fontId="11" fillId="7" borderId="4" xfId="1" applyFont="1" applyFill="1" applyBorder="1" applyAlignment="1">
      <alignment horizontal="center" vertical="center" wrapText="1"/>
    </xf>
    <xf numFmtId="0" fontId="11" fillId="7" borderId="13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21" xfId="1" applyFont="1" applyBorder="1" applyAlignment="1">
      <alignment horizontal="center" vertical="center" wrapText="1"/>
    </xf>
    <xf numFmtId="0" fontId="3" fillId="0" borderId="22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 wrapText="1"/>
    </xf>
    <xf numFmtId="0" fontId="11" fillId="7" borderId="8" xfId="1" applyFont="1" applyFill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11" fillId="7" borderId="10" xfId="1" applyFont="1" applyFill="1" applyBorder="1" applyAlignment="1">
      <alignment horizontal="center" vertical="center" wrapText="1"/>
    </xf>
    <xf numFmtId="0" fontId="11" fillId="7" borderId="0" xfId="1" applyFont="1" applyFill="1" applyAlignment="1">
      <alignment horizontal="center" vertical="center" wrapText="1"/>
    </xf>
    <xf numFmtId="0" fontId="11" fillId="7" borderId="11" xfId="1" applyFont="1" applyFill="1" applyBorder="1" applyAlignment="1">
      <alignment horizontal="center" vertical="center" wrapText="1"/>
    </xf>
    <xf numFmtId="0" fontId="11" fillId="7" borderId="7" xfId="1" applyFont="1" applyFill="1" applyBorder="1" applyAlignment="1">
      <alignment horizontal="center" vertical="center" wrapText="1"/>
    </xf>
    <xf numFmtId="0" fontId="4" fillId="0" borderId="20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11" fillId="7" borderId="19" xfId="1" applyFont="1" applyFill="1" applyBorder="1" applyAlignment="1">
      <alignment horizontal="center" vertical="center"/>
    </xf>
    <xf numFmtId="0" fontId="11" fillId="7" borderId="7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11" fillId="7" borderId="22" xfId="0" applyFont="1" applyFill="1" applyBorder="1" applyAlignment="1">
      <alignment horizontal="center" vertical="center" wrapText="1"/>
    </xf>
    <xf numFmtId="0" fontId="11" fillId="7" borderId="4" xfId="0" applyFont="1" applyFill="1" applyBorder="1" applyAlignment="1">
      <alignment horizontal="center" vertical="center" wrapText="1"/>
    </xf>
    <xf numFmtId="0" fontId="4" fillId="3" borderId="26" xfId="1" applyFont="1" applyFill="1" applyBorder="1" applyAlignment="1">
      <alignment horizontal="center" vertical="center" wrapText="1"/>
    </xf>
    <xf numFmtId="0" fontId="4" fillId="3" borderId="27" xfId="1" applyFont="1" applyFill="1" applyBorder="1" applyAlignment="1">
      <alignment horizontal="center" vertical="center" wrapText="1"/>
    </xf>
    <xf numFmtId="0" fontId="4" fillId="3" borderId="28" xfId="1" applyFont="1" applyFill="1" applyBorder="1" applyAlignment="1">
      <alignment horizontal="center" vertical="center" wrapText="1"/>
    </xf>
    <xf numFmtId="0" fontId="4" fillId="5" borderId="39" xfId="1" applyFont="1" applyFill="1" applyBorder="1" applyAlignment="1">
      <alignment horizontal="center" vertical="center" wrapText="1"/>
    </xf>
    <xf numFmtId="0" fontId="4" fillId="5" borderId="40" xfId="1" applyFont="1" applyFill="1" applyBorder="1" applyAlignment="1">
      <alignment horizontal="center" vertical="center" wrapText="1"/>
    </xf>
    <xf numFmtId="0" fontId="4" fillId="5" borderId="41" xfId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11" fillId="7" borderId="14" xfId="1" applyFont="1" applyFill="1" applyBorder="1" applyAlignment="1">
      <alignment horizontal="center" vertical="center" textRotation="90" wrapText="1"/>
    </xf>
    <xf numFmtId="0" fontId="11" fillId="7" borderId="23" xfId="1" applyFont="1" applyFill="1" applyBorder="1" applyAlignment="1">
      <alignment horizontal="center" vertical="center" textRotation="90" wrapText="1"/>
    </xf>
    <xf numFmtId="0" fontId="3" fillId="0" borderId="19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2" borderId="15" xfId="1" applyFont="1" applyFill="1" applyBorder="1" applyAlignment="1">
      <alignment horizontal="center" vertical="center" wrapText="1"/>
    </xf>
    <xf numFmtId="0" fontId="3" fillId="2" borderId="16" xfId="1" applyFont="1" applyFill="1" applyBorder="1" applyAlignment="1">
      <alignment horizontal="center" vertical="center" wrapText="1"/>
    </xf>
    <xf numFmtId="0" fontId="3" fillId="2" borderId="18" xfId="1" applyFont="1" applyFill="1" applyBorder="1" applyAlignment="1">
      <alignment horizontal="center" vertical="center" wrapText="1"/>
    </xf>
    <xf numFmtId="0" fontId="11" fillId="7" borderId="44" xfId="0" applyFont="1" applyFill="1" applyBorder="1" applyAlignment="1">
      <alignment horizontal="center" vertical="center" wrapText="1"/>
    </xf>
    <xf numFmtId="0" fontId="11" fillId="7" borderId="45" xfId="0" applyFont="1" applyFill="1" applyBorder="1" applyAlignment="1">
      <alignment horizontal="center" vertical="center" wrapText="1"/>
    </xf>
    <xf numFmtId="0" fontId="11" fillId="7" borderId="46" xfId="0" applyFont="1" applyFill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3" fillId="14" borderId="29" xfId="1" applyFont="1" applyFill="1" applyBorder="1" applyAlignment="1">
      <alignment horizontal="center" vertical="center" wrapText="1"/>
    </xf>
    <xf numFmtId="0" fontId="3" fillId="14" borderId="30" xfId="1" applyFont="1" applyFill="1" applyBorder="1" applyAlignment="1">
      <alignment horizontal="center" vertical="center" wrapText="1"/>
    </xf>
    <xf numFmtId="0" fontId="4" fillId="14" borderId="29" xfId="1" applyFont="1" applyFill="1" applyBorder="1" applyAlignment="1">
      <alignment horizontal="center" vertical="center" wrapText="1"/>
    </xf>
    <xf numFmtId="0" fontId="4" fillId="14" borderId="30" xfId="1" applyFont="1" applyFill="1" applyBorder="1" applyAlignment="1">
      <alignment horizontal="center" vertical="center" wrapText="1"/>
    </xf>
    <xf numFmtId="0" fontId="4" fillId="14" borderId="31" xfId="1" applyFont="1" applyFill="1" applyBorder="1" applyAlignment="1">
      <alignment horizontal="center" vertical="center" wrapText="1"/>
    </xf>
    <xf numFmtId="0" fontId="4" fillId="14" borderId="32" xfId="1" applyFont="1" applyFill="1" applyBorder="1" applyAlignment="1">
      <alignment horizontal="center" vertical="center" wrapText="1"/>
    </xf>
    <xf numFmtId="0" fontId="4" fillId="14" borderId="33" xfId="1" applyFont="1" applyFill="1" applyBorder="1" applyAlignment="1">
      <alignment horizontal="center" vertical="center" wrapText="1"/>
    </xf>
    <xf numFmtId="0" fontId="4" fillId="14" borderId="34" xfId="1" applyFont="1" applyFill="1" applyBorder="1" applyAlignment="1">
      <alignment horizontal="center" vertical="center" wrapText="1"/>
    </xf>
    <xf numFmtId="0" fontId="4" fillId="14" borderId="35" xfId="1" applyFont="1" applyFill="1" applyBorder="1" applyAlignment="1">
      <alignment horizontal="center" vertical="center" wrapText="1"/>
    </xf>
    <xf numFmtId="0" fontId="4" fillId="14" borderId="36" xfId="1" applyFont="1" applyFill="1" applyBorder="1" applyAlignment="1">
      <alignment horizontal="center" vertical="center" wrapText="1"/>
    </xf>
    <xf numFmtId="0" fontId="11" fillId="7" borderId="20" xfId="1" applyFont="1" applyFill="1" applyBorder="1" applyAlignment="1">
      <alignment horizontal="center" vertical="center" textRotation="90" wrapText="1"/>
    </xf>
    <xf numFmtId="0" fontId="3" fillId="2" borderId="67" xfId="1" applyFont="1" applyFill="1" applyBorder="1" applyAlignment="1">
      <alignment horizontal="center" vertical="center" wrapText="1"/>
    </xf>
    <xf numFmtId="0" fontId="3" fillId="2" borderId="68" xfId="1" applyFont="1" applyFill="1" applyBorder="1" applyAlignment="1">
      <alignment horizontal="center" vertical="center" wrapText="1"/>
    </xf>
    <xf numFmtId="0" fontId="4" fillId="2" borderId="1" xfId="4" applyFont="1" applyFill="1" applyBorder="1" applyAlignment="1"/>
    <xf numFmtId="0" fontId="4" fillId="0" borderId="1" xfId="4" applyFont="1" applyBorder="1" applyAlignment="1"/>
    <xf numFmtId="0" fontId="4" fillId="7" borderId="1" xfId="4" applyFont="1" applyFill="1" applyBorder="1" applyAlignment="1"/>
    <xf numFmtId="0" fontId="4" fillId="7" borderId="47" xfId="4" applyFont="1" applyFill="1" applyBorder="1" applyAlignment="1"/>
    <xf numFmtId="0" fontId="10" fillId="7" borderId="1" xfId="4" applyFont="1" applyFill="1" applyBorder="1" applyAlignment="1"/>
    <xf numFmtId="0" fontId="1" fillId="0" borderId="1" xfId="4" applyFont="1" applyBorder="1" applyAlignment="1"/>
    <xf numFmtId="0" fontId="1" fillId="0" borderId="48" xfId="4" applyFont="1" applyBorder="1" applyAlignment="1"/>
    <xf numFmtId="0" fontId="4" fillId="0" borderId="74" xfId="4" applyFont="1" applyBorder="1" applyAlignment="1"/>
    <xf numFmtId="0" fontId="1" fillId="0" borderId="74" xfId="4" applyFont="1" applyBorder="1" applyAlignment="1"/>
    <xf numFmtId="0" fontId="1" fillId="0" borderId="69" xfId="4" applyFont="1" applyBorder="1" applyAlignment="1"/>
    <xf numFmtId="0" fontId="4" fillId="2" borderId="6" xfId="4" applyFont="1" applyFill="1" applyBorder="1" applyAlignment="1"/>
    <xf numFmtId="0" fontId="4" fillId="2" borderId="52" xfId="4" applyFont="1" applyFill="1" applyBorder="1" applyAlignment="1"/>
    <xf numFmtId="0" fontId="4" fillId="0" borderId="6" xfId="4" applyFont="1" applyBorder="1" applyAlignment="1"/>
    <xf numFmtId="0" fontId="4" fillId="0" borderId="52" xfId="4" applyFont="1" applyBorder="1" applyAlignment="1"/>
    <xf numFmtId="0" fontId="4" fillId="2" borderId="22" xfId="4" applyFont="1" applyFill="1" applyBorder="1" applyAlignment="1"/>
    <xf numFmtId="0" fontId="4" fillId="2" borderId="4" xfId="4" applyFont="1" applyFill="1" applyBorder="1" applyAlignment="1"/>
    <xf numFmtId="0" fontId="4" fillId="2" borderId="54" xfId="4" applyFont="1" applyFill="1" applyBorder="1" applyAlignment="1"/>
    <xf numFmtId="0" fontId="4" fillId="0" borderId="55" xfId="4" applyFont="1" applyBorder="1" applyAlignment="1"/>
    <xf numFmtId="0" fontId="4" fillId="0" borderId="4" xfId="4" applyFont="1" applyBorder="1" applyAlignment="1"/>
    <xf numFmtId="0" fontId="4" fillId="0" borderId="54" xfId="4" applyFont="1" applyBorder="1" applyAlignment="1"/>
    <xf numFmtId="0" fontId="4" fillId="0" borderId="0" xfId="4" applyFont="1" applyAlignment="1"/>
    <xf numFmtId="0" fontId="4" fillId="0" borderId="77" xfId="4" applyFont="1" applyBorder="1" applyAlignment="1"/>
    <xf numFmtId="0" fontId="4" fillId="0" borderId="3" xfId="4" applyFont="1" applyBorder="1" applyAlignment="1"/>
    <xf numFmtId="0" fontId="4" fillId="0" borderId="79" xfId="4" applyFont="1" applyBorder="1" applyAlignment="1"/>
    <xf numFmtId="0" fontId="4" fillId="0" borderId="81" xfId="4" applyFont="1" applyBorder="1" applyAlignment="1"/>
    <xf numFmtId="0" fontId="4" fillId="0" borderId="82" xfId="4" applyFont="1" applyBorder="1" applyAlignment="1"/>
  </cellXfs>
  <cellStyles count="6">
    <cellStyle name="Hipervínculo" xfId="3" builtinId="8"/>
    <cellStyle name="Hyperlink" xfId="5" xr:uid="{00000000-000B-0000-0000-000008000000}"/>
    <cellStyle name="Normal" xfId="0" builtinId="0"/>
    <cellStyle name="Normal 2" xfId="1" xr:uid="{00000000-0005-0000-0000-000002000000}"/>
    <cellStyle name="Normal 3" xfId="4" xr:uid="{00000000-0005-0000-0000-000003000000}"/>
    <cellStyle name="Porcentaje 2" xfId="2" xr:uid="{00000000-0005-0000-0000-000004000000}"/>
  </cellStyles>
  <dxfs count="801"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1"/>
          <bgColor rgb="FF92D050"/>
        </patternFill>
      </fill>
    </dxf>
    <dxf>
      <fill>
        <patternFill patternType="solid">
          <fgColor auto="1"/>
          <bgColor rgb="FFFFFF00"/>
        </patternFill>
      </fill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7C80"/>
      <color rgb="FF740000"/>
      <color rgb="FFF31D0D"/>
      <color rgb="FFFF9799"/>
      <color rgb="FF996633"/>
      <color rgb="FFFFFF66"/>
      <color rgb="FF0B0000"/>
      <color rgb="FFF98B83"/>
      <color rgb="FFF47762"/>
      <color rgb="FFF876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75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PLAN METROL&#211;GICO'!A1"/><Relationship Id="rId13" Type="http://schemas.openxmlformats.org/officeDocument/2006/relationships/hyperlink" Target="#CONTROL!A1"/><Relationship Id="rId3" Type="http://schemas.openxmlformats.org/officeDocument/2006/relationships/hyperlink" Target="#AMBIENTALES!A1"/><Relationship Id="rId7" Type="http://schemas.openxmlformats.org/officeDocument/2006/relationships/hyperlink" Target="#'SUMINISTROS IT'!A1"/><Relationship Id="rId12" Type="http://schemas.openxmlformats.org/officeDocument/2006/relationships/hyperlink" Target="#CRITERIOS!A1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Relationship Id="rId6" Type="http://schemas.openxmlformats.org/officeDocument/2006/relationships/hyperlink" Target="#TRANSPORTE!A1"/><Relationship Id="rId11" Type="http://schemas.openxmlformats.org/officeDocument/2006/relationships/hyperlink" Target="#'TALENTO HUMANO'!A1"/><Relationship Id="rId5" Type="http://schemas.openxmlformats.org/officeDocument/2006/relationships/hyperlink" Target="#OTROS!A1"/><Relationship Id="rId10" Type="http://schemas.openxmlformats.org/officeDocument/2006/relationships/hyperlink" Target="#'SUMINISTRO PERSONAL'!A1"/><Relationship Id="rId4" Type="http://schemas.openxmlformats.org/officeDocument/2006/relationships/hyperlink" Target="#'DISE&#209;O DESARROLLO'!A1"/><Relationship Id="rId9" Type="http://schemas.openxmlformats.org/officeDocument/2006/relationships/hyperlink" Target="#SST!A1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'PRUEBAS PSICOT&#201;C Y EST SEG'!A1"/><Relationship Id="rId7" Type="http://schemas.openxmlformats.org/officeDocument/2006/relationships/image" Target="../media/image2.jpeg"/><Relationship Id="rId2" Type="http://schemas.openxmlformats.org/officeDocument/2006/relationships/hyperlink" Target="#'EX&#193;MENES M&#201;DICOS'!A1"/><Relationship Id="rId1" Type="http://schemas.openxmlformats.org/officeDocument/2006/relationships/hyperlink" Target="#'MATRIZ TALENTO HUMANO'!A1"/><Relationship Id="rId6" Type="http://schemas.openxmlformats.org/officeDocument/2006/relationships/hyperlink" Target="#INICIO!A1"/><Relationship Id="rId5" Type="http://schemas.openxmlformats.org/officeDocument/2006/relationships/image" Target="../media/image1.png"/><Relationship Id="rId4" Type="http://schemas.openxmlformats.org/officeDocument/2006/relationships/hyperlink" Target="#'PRUEBAS PERICIA'!A1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hyperlink" Target="#COMBUSTIBLE!A1"/><Relationship Id="rId3" Type="http://schemas.openxmlformats.org/officeDocument/2006/relationships/hyperlink" Target="#'LAVADO DE VEH&#205;CULOS'!A1"/><Relationship Id="rId7" Type="http://schemas.openxmlformats.org/officeDocument/2006/relationships/hyperlink" Target="#'TRANSPORTE PERSONAL'!A1"/><Relationship Id="rId12" Type="http://schemas.openxmlformats.org/officeDocument/2006/relationships/image" Target="../media/image2.jpeg"/><Relationship Id="rId2" Type="http://schemas.openxmlformats.org/officeDocument/2006/relationships/hyperlink" Target="#LLANTAS!A1"/><Relationship Id="rId1" Type="http://schemas.openxmlformats.org/officeDocument/2006/relationships/hyperlink" Target="#'MATRIZ TRANSPORTE'!A1"/><Relationship Id="rId6" Type="http://schemas.openxmlformats.org/officeDocument/2006/relationships/hyperlink" Target="#BATER&#205;AS!A1"/><Relationship Id="rId11" Type="http://schemas.openxmlformats.org/officeDocument/2006/relationships/hyperlink" Target="#INICIO!A1"/><Relationship Id="rId5" Type="http://schemas.openxmlformats.org/officeDocument/2006/relationships/hyperlink" Target="#SATELITAL!A1"/><Relationship Id="rId10" Type="http://schemas.openxmlformats.org/officeDocument/2006/relationships/image" Target="../media/image1.png"/><Relationship Id="rId4" Type="http://schemas.openxmlformats.org/officeDocument/2006/relationships/hyperlink" Target="#'REPUESTOS Y LUBRICANTES'!A1"/><Relationship Id="rId9" Type="http://schemas.openxmlformats.org/officeDocument/2006/relationships/hyperlink" Target="#'TRANSPORTE DE CARGA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ALQUILER EQUIPOS MATERIALES'!A1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jpeg"/><Relationship Id="rId3" Type="http://schemas.openxmlformats.org/officeDocument/2006/relationships/hyperlink" Target="#'EXPLOSIVOS Y-O CA&#209;ONES'!A1"/><Relationship Id="rId7" Type="http://schemas.openxmlformats.org/officeDocument/2006/relationships/hyperlink" Target="#INICIO!A1"/><Relationship Id="rId2" Type="http://schemas.openxmlformats.org/officeDocument/2006/relationships/image" Target="../media/image1.png"/><Relationship Id="rId1" Type="http://schemas.openxmlformats.org/officeDocument/2006/relationships/hyperlink" Target="#'MATRIZ ALQ EQUI MATE'!A1"/><Relationship Id="rId6" Type="http://schemas.openxmlformats.org/officeDocument/2006/relationships/hyperlink" Target="#'EQUIPOS CONTROL PRESI&#211;N'!A1"/><Relationship Id="rId5" Type="http://schemas.openxmlformats.org/officeDocument/2006/relationships/hyperlink" Target="#'EQUIPOS CON O SIN MANO DE OBRA'!A1"/><Relationship Id="rId4" Type="http://schemas.openxmlformats.org/officeDocument/2006/relationships/hyperlink" Target="#ANDAMIOS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MBIENTALES!A1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DISE&#209;O DESARROLLO'!A1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DISE&#209;O DESARROLLO'!A1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DISE&#209;O DESARROLLO'!A1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DISE&#209;O DESARROLLO'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OX&#205;GENO Y ACETILENO'!A1"/><Relationship Id="rId3" Type="http://schemas.openxmlformats.org/officeDocument/2006/relationships/hyperlink" Target="#'PRODUCTOS QU&#205;MICOS'!A1"/><Relationship Id="rId7" Type="http://schemas.openxmlformats.org/officeDocument/2006/relationships/hyperlink" Target="#FUMIGACIONES!A1"/><Relationship Id="rId12" Type="http://schemas.openxmlformats.org/officeDocument/2006/relationships/image" Target="../media/image2.jpeg"/><Relationship Id="rId2" Type="http://schemas.openxmlformats.org/officeDocument/2006/relationships/hyperlink" Target="#'RESIDUOS S&#211;LIDOS Y-O L&#205;QUIDOS'!A1"/><Relationship Id="rId1" Type="http://schemas.openxmlformats.org/officeDocument/2006/relationships/hyperlink" Target="#'MATRIZ AMBIENTALES'!A1"/><Relationship Id="rId6" Type="http://schemas.openxmlformats.org/officeDocument/2006/relationships/hyperlink" Target="#'LAVADO DE TANQUES'!A1"/><Relationship Id="rId11" Type="http://schemas.openxmlformats.org/officeDocument/2006/relationships/hyperlink" Target="#INICIO!A1"/><Relationship Id="rId5" Type="http://schemas.openxmlformats.org/officeDocument/2006/relationships/hyperlink" Target="#'EMERGENCIAS Y-O CONTINGENCIAS'!A1"/><Relationship Id="rId10" Type="http://schemas.openxmlformats.org/officeDocument/2006/relationships/image" Target="../media/image1.png"/><Relationship Id="rId4" Type="http://schemas.openxmlformats.org/officeDocument/2006/relationships/hyperlink" Target="#'ALQUILER DE BA&#209;OS'!A1"/><Relationship Id="rId9" Type="http://schemas.openxmlformats.org/officeDocument/2006/relationships/hyperlink" Target="#'MANT AIRES ACONDICIONADOS'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OTROS!A1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OTROS!A1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OTROS!A1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PLAN METROL&#211;GICO'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PLANIMETR&#205;A!A1"/><Relationship Id="rId7" Type="http://schemas.openxmlformats.org/officeDocument/2006/relationships/image" Target="../media/image2.jpeg"/><Relationship Id="rId2" Type="http://schemas.openxmlformats.org/officeDocument/2006/relationships/hyperlink" Target="#'MEMORIAS DE C&#193;LCULO'!A1"/><Relationship Id="rId1" Type="http://schemas.openxmlformats.org/officeDocument/2006/relationships/hyperlink" Target="#'MATRIZ DISE&#209;O DESARROLLO'!A1"/><Relationship Id="rId6" Type="http://schemas.openxmlformats.org/officeDocument/2006/relationships/hyperlink" Target="#INICIO!A1"/><Relationship Id="rId5" Type="http://schemas.openxmlformats.org/officeDocument/2006/relationships/image" Target="../media/image1.png"/><Relationship Id="rId4" Type="http://schemas.openxmlformats.org/officeDocument/2006/relationships/hyperlink" Target="#'MONTAJE Y SOLDADURA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SST!A1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SUMINISTRO PERSONAL'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AGUA Y-O HIELO'!A1"/><Relationship Id="rId2" Type="http://schemas.openxmlformats.org/officeDocument/2006/relationships/hyperlink" Target="#'CASINOS Y-O RESTAURANTES'!A1"/><Relationship Id="rId1" Type="http://schemas.openxmlformats.org/officeDocument/2006/relationships/hyperlink" Target="#'MATRIZ OTROS'!A1"/><Relationship Id="rId6" Type="http://schemas.openxmlformats.org/officeDocument/2006/relationships/image" Target="../media/image2.jpeg"/><Relationship Id="rId5" Type="http://schemas.openxmlformats.org/officeDocument/2006/relationships/hyperlink" Target="#INICIO!A1"/><Relationship Id="rId4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SUMINISTRO PERSONAL'!A1"/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SUMINISTRO PERSONAL'!A1"/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SUMINISTROS IT'!A1"/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TALENTO HUMANO'!A1"/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SUMINISTROS IT'!A1"/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TALENTO HUMANO'!A1"/><Relationship Id="rId1" Type="http://schemas.openxmlformats.org/officeDocument/2006/relationships/image" Target="../media/image1.png"/></Relationships>
</file>

<file path=xl/drawings/_rels/drawing5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TALENTO HUMANO'!A1"/><Relationship Id="rId1" Type="http://schemas.openxmlformats.org/officeDocument/2006/relationships/image" Target="../media/image1.png"/></Relationships>
</file>

<file path=xl/drawings/_rels/drawing5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'TALENTO HUMANO'!A1"/><Relationship Id="rId1" Type="http://schemas.openxmlformats.org/officeDocument/2006/relationships/image" Target="../media/image1.png"/></Relationships>
</file>

<file path=xl/drawings/_rels/drawing5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5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ENSAYOS NO DESTRUCTIVOS'!A1"/><Relationship Id="rId7" Type="http://schemas.openxmlformats.org/officeDocument/2006/relationships/hyperlink" Target="#'INSPECCI&#211;N EQUI TRABAJO ALTURAS'!A1"/><Relationship Id="rId2" Type="http://schemas.openxmlformats.org/officeDocument/2006/relationships/hyperlink" Target="#'INSPECCI&#211;N EQUIPOS DE IZAJE'!A1"/><Relationship Id="rId1" Type="http://schemas.openxmlformats.org/officeDocument/2006/relationships/hyperlink" Target="#'MATRIZ PLAN METROL&#211;GICO'!A1"/><Relationship Id="rId6" Type="http://schemas.openxmlformats.org/officeDocument/2006/relationships/hyperlink" Target="#'INSPECCI&#211;N ESTRUCTURAL'!A1"/><Relationship Id="rId5" Type="http://schemas.openxmlformats.org/officeDocument/2006/relationships/hyperlink" Target="#'PRUEBAS HIDRO Y AFORO TANQUES'!A1"/><Relationship Id="rId10" Type="http://schemas.openxmlformats.org/officeDocument/2006/relationships/image" Target="../media/image2.jpeg"/><Relationship Id="rId4" Type="http://schemas.openxmlformats.org/officeDocument/2006/relationships/hyperlink" Target="#CALIBRACI&#211;N!A1"/><Relationship Id="rId9" Type="http://schemas.openxmlformats.org/officeDocument/2006/relationships/hyperlink" Target="#INICIO!A1"/></Relationships>
</file>

<file path=xl/drawings/_rels/drawing6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TRANSPORTE!A1"/><Relationship Id="rId1" Type="http://schemas.openxmlformats.org/officeDocument/2006/relationships/image" Target="../media/image1.png"/></Relationships>
</file>

<file path=xl/drawings/_rels/drawing6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INICIO!A1"/><Relationship Id="rId1" Type="http://schemas.openxmlformats.org/officeDocument/2006/relationships/image" Target="../media/image1.png"/></Relationships>
</file>

<file path=xl/drawings/_rels/drawing6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INICIO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'MANTENIMIENTO DE EXTINTORES'!A1"/><Relationship Id="rId3" Type="http://schemas.openxmlformats.org/officeDocument/2006/relationships/hyperlink" Target="#'EPP Y ROPA DE TRABAJO'!A1"/><Relationship Id="rId7" Type="http://schemas.openxmlformats.org/officeDocument/2006/relationships/hyperlink" Target="#&#211;PTICA!A1"/><Relationship Id="rId12" Type="http://schemas.openxmlformats.org/officeDocument/2006/relationships/image" Target="../media/image2.jpeg"/><Relationship Id="rId2" Type="http://schemas.openxmlformats.org/officeDocument/2006/relationships/hyperlink" Target="#'UNIDAD M&#201;DICA'!A1"/><Relationship Id="rId1" Type="http://schemas.openxmlformats.org/officeDocument/2006/relationships/hyperlink" Target="#'MATRIZ SST'!A1"/><Relationship Id="rId6" Type="http://schemas.openxmlformats.org/officeDocument/2006/relationships/hyperlink" Target="#'CURSO MANEJO DEFENSIVO'!A1"/><Relationship Id="rId11" Type="http://schemas.openxmlformats.org/officeDocument/2006/relationships/hyperlink" Target="#INICIO!A1"/><Relationship Id="rId5" Type="http://schemas.openxmlformats.org/officeDocument/2006/relationships/hyperlink" Target="#'ELEMENTOS EMER CONTIN Y TRA ALT'!A1"/><Relationship Id="rId10" Type="http://schemas.openxmlformats.org/officeDocument/2006/relationships/image" Target="../media/image1.png"/><Relationship Id="rId4" Type="http://schemas.openxmlformats.org/officeDocument/2006/relationships/hyperlink" Target="#'CAP TRABAJO EN ALTURAS'!A1"/><Relationship Id="rId9" Type="http://schemas.openxmlformats.org/officeDocument/2006/relationships/hyperlink" Target="#'ASESOR&#205;AS CAP Y-O AUDITOR&#205;AS'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VIGILANCIA!A1"/><Relationship Id="rId2" Type="http://schemas.openxmlformats.org/officeDocument/2006/relationships/hyperlink" Target="#'SERVICIOS GENERALES'!A1"/><Relationship Id="rId1" Type="http://schemas.openxmlformats.org/officeDocument/2006/relationships/hyperlink" Target="#'MATRIZ SUMINISTRO PERSONAL'!A1"/><Relationship Id="rId6" Type="http://schemas.openxmlformats.org/officeDocument/2006/relationships/image" Target="../media/image2.jpeg"/><Relationship Id="rId5" Type="http://schemas.openxmlformats.org/officeDocument/2006/relationships/hyperlink" Target="#INICIO!A1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TINTAS!A1"/><Relationship Id="rId1" Type="http://schemas.openxmlformats.org/officeDocument/2006/relationships/hyperlink" Target="#'MATRIZ SUMINISTROS IT'!A1"/><Relationship Id="rId5" Type="http://schemas.openxmlformats.org/officeDocument/2006/relationships/image" Target="../media/image2.jpeg"/><Relationship Id="rId4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5" name="Rectángulo redondead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rgbClr val="740000"/>
        </a:solidFill>
        <a:ln>
          <a:solidFill>
            <a:srgbClr val="74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TIPOS</a:t>
          </a:r>
          <a:r>
            <a:rPr lang="es-CO" sz="15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DE PROVEEDORES</a:t>
          </a:r>
          <a:endParaRPr lang="es-CO" sz="15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152401</xdr:colOff>
      <xdr:row>0</xdr:row>
      <xdr:rowOff>28574</xdr:rowOff>
    </xdr:from>
    <xdr:to>
      <xdr:col>1</xdr:col>
      <xdr:colOff>472733</xdr:colOff>
      <xdr:row>2</xdr:row>
      <xdr:rowOff>295274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  <a:ext uri="{147F2762-F138-4A5C-976F-8EAC2B608ADB}">
              <a16:predDERef xmlns:a16="http://schemas.microsoft.com/office/drawing/2014/main" pre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1" y="28574"/>
          <a:ext cx="1082332" cy="657225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781050" y="1743076"/>
          <a:ext cx="1504950" cy="723900"/>
        </a:xfrm>
        <a:prstGeom prst="roundRect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ALQUILER DE EQUIPOS Y MATERIALES </a:t>
          </a:r>
        </a:p>
      </xdr:txBody>
    </xdr:sp>
    <xdr:clientData/>
  </xdr:twoCellAnchor>
  <xdr:twoCellAnchor>
    <xdr:from>
      <xdr:col>4</xdr:col>
      <xdr:colOff>9525</xdr:colOff>
      <xdr:row>9</xdr:row>
      <xdr:rowOff>19051</xdr:rowOff>
    </xdr:from>
    <xdr:to>
      <xdr:col>5</xdr:col>
      <xdr:colOff>742950</xdr:colOff>
      <xdr:row>12</xdr:row>
      <xdr:rowOff>171451</xdr:rowOff>
    </xdr:to>
    <xdr:sp macro="" textlink="">
      <xdr:nvSpPr>
        <xdr:cNvPr id="8" name="Rectángulo redondeado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057525" y="1752601"/>
          <a:ext cx="1495425" cy="723900"/>
        </a:xfrm>
        <a:prstGeom prst="roundRect">
          <a:avLst/>
        </a:prstGeom>
        <a:solidFill>
          <a:schemeClr val="accent6"/>
        </a:solidFill>
        <a:ln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AMBIENTALES</a:t>
          </a:r>
        </a:p>
      </xdr:txBody>
    </xdr:sp>
    <xdr:clientData/>
  </xdr:twoCellAnchor>
  <xdr:twoCellAnchor>
    <xdr:from>
      <xdr:col>7</xdr:col>
      <xdr:colOff>19050</xdr:colOff>
      <xdr:row>9</xdr:row>
      <xdr:rowOff>0</xdr:rowOff>
    </xdr:from>
    <xdr:to>
      <xdr:col>8</xdr:col>
      <xdr:colOff>742950</xdr:colOff>
      <xdr:row>12</xdr:row>
      <xdr:rowOff>161925</xdr:rowOff>
    </xdr:to>
    <xdr:sp macro="" textlink="">
      <xdr:nvSpPr>
        <xdr:cNvPr id="9" name="Rectángulo redondeado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353050" y="1733550"/>
          <a:ext cx="1485900" cy="733425"/>
        </a:xfrm>
        <a:prstGeom prst="roundRect">
          <a:avLst/>
        </a:prstGeom>
        <a:solidFill>
          <a:schemeClr val="accent4"/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DISEÑO Y DESARROLLO</a:t>
          </a:r>
        </a:p>
      </xdr:txBody>
    </xdr:sp>
    <xdr:clientData/>
  </xdr:twoCellAnchor>
  <xdr:twoCellAnchor>
    <xdr:from>
      <xdr:col>10</xdr:col>
      <xdr:colOff>28575</xdr:colOff>
      <xdr:row>9</xdr:row>
      <xdr:rowOff>19050</xdr:rowOff>
    </xdr:from>
    <xdr:to>
      <xdr:col>11</xdr:col>
      <xdr:colOff>752475</xdr:colOff>
      <xdr:row>12</xdr:row>
      <xdr:rowOff>180975</xdr:rowOff>
    </xdr:to>
    <xdr:sp macro="" textlink="">
      <xdr:nvSpPr>
        <xdr:cNvPr id="10" name="Rectángulo redondeado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7648575" y="1752600"/>
          <a:ext cx="1485900" cy="733425"/>
        </a:xfrm>
        <a:prstGeom prst="roundRect">
          <a:avLst/>
        </a:prstGeom>
        <a:solidFill>
          <a:srgbClr val="00B050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OTROS</a:t>
          </a:r>
        </a:p>
      </xdr:txBody>
    </xdr:sp>
    <xdr:clientData/>
  </xdr:twoCellAnchor>
  <xdr:twoCellAnchor>
    <xdr:from>
      <xdr:col>13</xdr:col>
      <xdr:colOff>28575</xdr:colOff>
      <xdr:row>15</xdr:row>
      <xdr:rowOff>9525</xdr:rowOff>
    </xdr:from>
    <xdr:to>
      <xdr:col>14</xdr:col>
      <xdr:colOff>752475</xdr:colOff>
      <xdr:row>18</xdr:row>
      <xdr:rowOff>171450</xdr:rowOff>
    </xdr:to>
    <xdr:sp macro="" textlink="">
      <xdr:nvSpPr>
        <xdr:cNvPr id="11" name="Rectángulo redondeado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9934575" y="2886075"/>
          <a:ext cx="1485900" cy="733425"/>
        </a:xfrm>
        <a:prstGeom prst="roundRect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TRANSPORTE</a:t>
          </a:r>
        </a:p>
      </xdr:txBody>
    </xdr:sp>
    <xdr:clientData/>
  </xdr:twoCellAnchor>
  <xdr:twoCellAnchor>
    <xdr:from>
      <xdr:col>7</xdr:col>
      <xdr:colOff>28575</xdr:colOff>
      <xdr:row>15</xdr:row>
      <xdr:rowOff>19051</xdr:rowOff>
    </xdr:from>
    <xdr:to>
      <xdr:col>9</xdr:col>
      <xdr:colOff>9525</xdr:colOff>
      <xdr:row>18</xdr:row>
      <xdr:rowOff>171451</xdr:rowOff>
    </xdr:to>
    <xdr:sp macro="" textlink="">
      <xdr:nvSpPr>
        <xdr:cNvPr id="12" name="Rectángulo redondeado 1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362575" y="2895601"/>
          <a:ext cx="1504950" cy="723900"/>
        </a:xfrm>
        <a:prstGeom prst="round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SUMINISTROS IT</a:t>
          </a:r>
        </a:p>
      </xdr:txBody>
    </xdr:sp>
    <xdr:clientData/>
  </xdr:twoCellAnchor>
  <xdr:twoCellAnchor>
    <xdr:from>
      <xdr:col>13</xdr:col>
      <xdr:colOff>19050</xdr:colOff>
      <xdr:row>9</xdr:row>
      <xdr:rowOff>28576</xdr:rowOff>
    </xdr:from>
    <xdr:to>
      <xdr:col>15</xdr:col>
      <xdr:colOff>0</xdr:colOff>
      <xdr:row>12</xdr:row>
      <xdr:rowOff>180976</xdr:rowOff>
    </xdr:to>
    <xdr:sp macro="" textlink="">
      <xdr:nvSpPr>
        <xdr:cNvPr id="13" name="Rectángulo redondeado 12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925050" y="1762126"/>
          <a:ext cx="1504950" cy="723900"/>
        </a:xfrm>
        <a:prstGeom prst="roundRect">
          <a:avLst/>
        </a:prstGeom>
        <a:solidFill>
          <a:schemeClr val="tx2"/>
        </a:solidFill>
        <a:ln>
          <a:solidFill>
            <a:schemeClr val="tx2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PLAN METROLÓGICO</a:t>
          </a:r>
        </a:p>
      </xdr:txBody>
    </xdr:sp>
    <xdr:clientData/>
  </xdr:twoCellAnchor>
  <xdr:twoCellAnchor>
    <xdr:from>
      <xdr:col>1</xdr:col>
      <xdr:colOff>28575</xdr:colOff>
      <xdr:row>15</xdr:row>
      <xdr:rowOff>9526</xdr:rowOff>
    </xdr:from>
    <xdr:to>
      <xdr:col>3</xdr:col>
      <xdr:colOff>9525</xdr:colOff>
      <xdr:row>18</xdr:row>
      <xdr:rowOff>161926</xdr:rowOff>
    </xdr:to>
    <xdr:sp macro="" textlink="">
      <xdr:nvSpPr>
        <xdr:cNvPr id="14" name="Rectángulo redondeado 1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790575" y="2886076"/>
          <a:ext cx="1504950" cy="723900"/>
        </a:xfrm>
        <a:prstGeom prst="roundRect">
          <a:avLst/>
        </a:prstGeom>
        <a:solidFill>
          <a:schemeClr val="bg2">
            <a:lumMod val="75000"/>
          </a:schemeClr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SST</a:t>
          </a:r>
        </a:p>
      </xdr:txBody>
    </xdr:sp>
    <xdr:clientData/>
  </xdr:twoCellAnchor>
  <xdr:twoCellAnchor>
    <xdr:from>
      <xdr:col>4</xdr:col>
      <xdr:colOff>9525</xdr:colOff>
      <xdr:row>15</xdr:row>
      <xdr:rowOff>9526</xdr:rowOff>
    </xdr:from>
    <xdr:to>
      <xdr:col>5</xdr:col>
      <xdr:colOff>752475</xdr:colOff>
      <xdr:row>18</xdr:row>
      <xdr:rowOff>161926</xdr:rowOff>
    </xdr:to>
    <xdr:sp macro="" textlink="">
      <xdr:nvSpPr>
        <xdr:cNvPr id="15" name="Rectángulo redondeado 14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3057525" y="2886076"/>
          <a:ext cx="1504950" cy="723900"/>
        </a:xfrm>
        <a:prstGeom prst="roundRect">
          <a:avLst/>
        </a:prstGeom>
        <a:solidFill>
          <a:srgbClr val="FF7C80"/>
        </a:solidFill>
        <a:ln>
          <a:solidFill>
            <a:srgbClr val="FF7C8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SUMINISTRO</a:t>
          </a:r>
          <a:r>
            <a:rPr lang="es-CO" sz="1000" b="1" baseline="0">
              <a:latin typeface="Arial" panose="020B0604020202020204" pitchFamily="34" charset="0"/>
              <a:cs typeface="Arial" panose="020B0604020202020204" pitchFamily="34" charset="0"/>
            </a:rPr>
            <a:t> PERSONAL</a:t>
          </a:r>
          <a:endParaRPr lang="es-CO" sz="10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19050</xdr:colOff>
      <xdr:row>15</xdr:row>
      <xdr:rowOff>19051</xdr:rowOff>
    </xdr:from>
    <xdr:to>
      <xdr:col>12</xdr:col>
      <xdr:colOff>0</xdr:colOff>
      <xdr:row>18</xdr:row>
      <xdr:rowOff>171451</xdr:rowOff>
    </xdr:to>
    <xdr:sp macro="" textlink="">
      <xdr:nvSpPr>
        <xdr:cNvPr id="16" name="Rectángulo redondeado 1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7639050" y="2895601"/>
          <a:ext cx="1504950" cy="723900"/>
        </a:xfrm>
        <a:prstGeom prst="roundRect">
          <a:avLst/>
        </a:prstGeom>
        <a:solidFill>
          <a:schemeClr val="bg2">
            <a:lumMod val="50000"/>
          </a:schemeClr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TALENTO HUMANO</a:t>
          </a:r>
        </a:p>
      </xdr:txBody>
    </xdr:sp>
    <xdr:clientData/>
  </xdr:twoCellAnchor>
  <xdr:twoCellAnchor>
    <xdr:from>
      <xdr:col>1</xdr:col>
      <xdr:colOff>19050</xdr:colOff>
      <xdr:row>21</xdr:row>
      <xdr:rowOff>19050</xdr:rowOff>
    </xdr:from>
    <xdr:to>
      <xdr:col>14</xdr:col>
      <xdr:colOff>752475</xdr:colOff>
      <xdr:row>23</xdr:row>
      <xdr:rowOff>0</xdr:rowOff>
    </xdr:to>
    <xdr:sp macro="" textlink="">
      <xdr:nvSpPr>
        <xdr:cNvPr id="17" name="Rectángulo redondead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781050" y="4210050"/>
          <a:ext cx="10639425" cy="361950"/>
        </a:xfrm>
        <a:prstGeom prst="roundRect">
          <a:avLst/>
        </a:prstGeom>
        <a:solidFill>
          <a:srgbClr val="740000"/>
        </a:solidFill>
        <a:ln>
          <a:solidFill>
            <a:srgbClr val="74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VARIOS</a:t>
          </a:r>
        </a:p>
      </xdr:txBody>
    </xdr:sp>
    <xdr:clientData/>
  </xdr:twoCellAnchor>
  <xdr:twoCellAnchor>
    <xdr:from>
      <xdr:col>1</xdr:col>
      <xdr:colOff>19050</xdr:colOff>
      <xdr:row>25</xdr:row>
      <xdr:rowOff>19051</xdr:rowOff>
    </xdr:from>
    <xdr:to>
      <xdr:col>3</xdr:col>
      <xdr:colOff>0</xdr:colOff>
      <xdr:row>28</xdr:row>
      <xdr:rowOff>171451</xdr:rowOff>
    </xdr:to>
    <xdr:sp macro="" textlink="">
      <xdr:nvSpPr>
        <xdr:cNvPr id="18" name="Rectángulo redondeado 1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781050" y="4972051"/>
          <a:ext cx="1504950" cy="723900"/>
        </a:xfrm>
        <a:prstGeom prst="round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8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CRITERIOS</a:t>
          </a:r>
        </a:p>
      </xdr:txBody>
    </xdr:sp>
    <xdr:clientData/>
  </xdr:twoCellAnchor>
  <xdr:twoCellAnchor>
    <xdr:from>
      <xdr:col>13</xdr:col>
      <xdr:colOff>19050</xdr:colOff>
      <xdr:row>25</xdr:row>
      <xdr:rowOff>19051</xdr:rowOff>
    </xdr:from>
    <xdr:to>
      <xdr:col>15</xdr:col>
      <xdr:colOff>0</xdr:colOff>
      <xdr:row>28</xdr:row>
      <xdr:rowOff>171451</xdr:rowOff>
    </xdr:to>
    <xdr:sp macro="" textlink="">
      <xdr:nvSpPr>
        <xdr:cNvPr id="19" name="Rectángulo redondeado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925050" y="4972051"/>
          <a:ext cx="1504950" cy="723900"/>
        </a:xfrm>
        <a:prstGeom prst="roundRect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8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CONTROL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bg2">
            <a:lumMod val="50000"/>
          </a:schemeClr>
        </a:solidFill>
        <a:ln>
          <a:solidFill>
            <a:schemeClr val="bg2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TALENTO HUMANO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2</xdr:col>
      <xdr:colOff>752475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781050" y="1914526"/>
          <a:ext cx="1495425" cy="723900"/>
        </a:xfrm>
        <a:prstGeom prst="roundRect">
          <a:avLst/>
        </a:prstGeom>
        <a:solidFill>
          <a:srgbClr val="F31D0D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EXÁMENES MÉDICOS</a:t>
          </a:r>
        </a:p>
      </xdr:txBody>
    </xdr:sp>
    <xdr:clientData/>
  </xdr:twoCellAnchor>
  <xdr:twoCellAnchor>
    <xdr:from>
      <xdr:col>7</xdr:col>
      <xdr:colOff>19050</xdr:colOff>
      <xdr:row>9</xdr:row>
      <xdr:rowOff>19050</xdr:rowOff>
    </xdr:from>
    <xdr:to>
      <xdr:col>8</xdr:col>
      <xdr:colOff>742950</xdr:colOff>
      <xdr:row>12</xdr:row>
      <xdr:rowOff>180975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353050" y="192405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PRUEBAS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PSICOTÉCNICAS Y ESTUDIOS DE SEGURIDAD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PRUEBAS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PERICIA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9" name="Imagen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accent2"/>
        </a:solidFill>
        <a:ln>
          <a:solidFill>
            <a:schemeClr val="accent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TRANSPORTE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LLANTAS</a:t>
          </a:r>
        </a:p>
      </xdr:txBody>
    </xdr:sp>
    <xdr:clientData/>
  </xdr:twoCellAnchor>
  <xdr:twoCellAnchor>
    <xdr:from>
      <xdr:col>5</xdr:col>
      <xdr:colOff>0</xdr:colOff>
      <xdr:row>9</xdr:row>
      <xdr:rowOff>9526</xdr:rowOff>
    </xdr:from>
    <xdr:to>
      <xdr:col>6</xdr:col>
      <xdr:colOff>733425</xdr:colOff>
      <xdr:row>12</xdr:row>
      <xdr:rowOff>161926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3810000" y="1914526"/>
          <a:ext cx="1495425" cy="723900"/>
        </a:xfrm>
        <a:prstGeom prst="round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LAVADO DE VEHÍCULOS</a:t>
          </a:r>
        </a:p>
      </xdr:txBody>
    </xdr:sp>
    <xdr:clientData/>
  </xdr:twoCellAnchor>
  <xdr:twoCellAnchor>
    <xdr:from>
      <xdr:col>9</xdr:col>
      <xdr:colOff>28575</xdr:colOff>
      <xdr:row>9</xdr:row>
      <xdr:rowOff>19050</xdr:rowOff>
    </xdr:from>
    <xdr:to>
      <xdr:col>10</xdr:col>
      <xdr:colOff>752475</xdr:colOff>
      <xdr:row>12</xdr:row>
      <xdr:rowOff>180975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6886575" y="192405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REPUESTOS Y LUBRICANTES</a:t>
          </a:r>
        </a:p>
      </xdr:txBody>
    </xdr:sp>
    <xdr:clientData/>
  </xdr:twoCellAnchor>
  <xdr:twoCellAnchor>
    <xdr:from>
      <xdr:col>13</xdr:col>
      <xdr:colOff>28575</xdr:colOff>
      <xdr:row>9</xdr:row>
      <xdr:rowOff>0</xdr:rowOff>
    </xdr:from>
    <xdr:to>
      <xdr:col>14</xdr:col>
      <xdr:colOff>752475</xdr:colOff>
      <xdr:row>12</xdr:row>
      <xdr:rowOff>161925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9934575" y="190500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SATELITAL</a:t>
          </a:r>
        </a:p>
      </xdr:txBody>
    </xdr:sp>
    <xdr:clientData/>
  </xdr:twoCellAnchor>
  <xdr:twoCellAnchor>
    <xdr:from>
      <xdr:col>13</xdr:col>
      <xdr:colOff>28575</xdr:colOff>
      <xdr:row>15</xdr:row>
      <xdr:rowOff>9525</xdr:rowOff>
    </xdr:from>
    <xdr:to>
      <xdr:col>14</xdr:col>
      <xdr:colOff>752475</xdr:colOff>
      <xdr:row>18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9934575" y="3057525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BATERÍAS</a:t>
          </a:r>
        </a:p>
      </xdr:txBody>
    </xdr:sp>
    <xdr:clientData/>
  </xdr:twoCellAnchor>
  <xdr:twoCellAnchor>
    <xdr:from>
      <xdr:col>9</xdr:col>
      <xdr:colOff>19050</xdr:colOff>
      <xdr:row>15</xdr:row>
      <xdr:rowOff>19051</xdr:rowOff>
    </xdr:from>
    <xdr:to>
      <xdr:col>11</xdr:col>
      <xdr:colOff>0</xdr:colOff>
      <xdr:row>18</xdr:row>
      <xdr:rowOff>171451</xdr:rowOff>
    </xdr:to>
    <xdr:sp macro="" textlink="">
      <xdr:nvSpPr>
        <xdr:cNvPr id="8" name="Rectángulo redondead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6877050" y="3067051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TRANSPORTE DE PERSONAL</a:t>
          </a:r>
        </a:p>
      </xdr:txBody>
    </xdr:sp>
    <xdr:clientData/>
  </xdr:twoCellAnchor>
  <xdr:twoCellAnchor>
    <xdr:from>
      <xdr:col>1</xdr:col>
      <xdr:colOff>0</xdr:colOff>
      <xdr:row>15</xdr:row>
      <xdr:rowOff>9526</xdr:rowOff>
    </xdr:from>
    <xdr:to>
      <xdr:col>2</xdr:col>
      <xdr:colOff>742950</xdr:colOff>
      <xdr:row>18</xdr:row>
      <xdr:rowOff>161926</xdr:rowOff>
    </xdr:to>
    <xdr:sp macro="" textlink="">
      <xdr:nvSpPr>
        <xdr:cNvPr id="9" name="Rectángulo redondeado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762000" y="3057526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COMBUSTIBLE</a:t>
          </a:r>
        </a:p>
      </xdr:txBody>
    </xdr:sp>
    <xdr:clientData/>
  </xdr:twoCellAnchor>
  <xdr:twoCellAnchor>
    <xdr:from>
      <xdr:col>5</xdr:col>
      <xdr:colOff>19050</xdr:colOff>
      <xdr:row>15</xdr:row>
      <xdr:rowOff>9526</xdr:rowOff>
    </xdr:from>
    <xdr:to>
      <xdr:col>7</xdr:col>
      <xdr:colOff>0</xdr:colOff>
      <xdr:row>18</xdr:row>
      <xdr:rowOff>161926</xdr:rowOff>
    </xdr:to>
    <xdr:sp macro="" textlink="">
      <xdr:nvSpPr>
        <xdr:cNvPr id="10" name="Rectángulo redondeado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3829050" y="3057526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TRANSPORTE DE CARGA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4" name="Imagen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ALQUILER EQUIPOS Y MATERIALES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EXPLOSIVOS</a:t>
          </a:r>
          <a:r>
            <a:rPr lang="es-CO" sz="10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Y/O CAÑONES</a:t>
          </a:r>
          <a:endParaRPr lang="es-CO" sz="10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19050</xdr:colOff>
      <xdr:row>9</xdr:row>
      <xdr:rowOff>19051</xdr:rowOff>
    </xdr:from>
    <xdr:to>
      <xdr:col>6</xdr:col>
      <xdr:colOff>752475</xdr:colOff>
      <xdr:row>12</xdr:row>
      <xdr:rowOff>171451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829050" y="1924051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ANDAMIOS</a:t>
          </a:r>
        </a:p>
      </xdr:txBody>
    </xdr:sp>
    <xdr:clientData/>
  </xdr:twoCellAnchor>
  <xdr:twoCellAnchor>
    <xdr:from>
      <xdr:col>9</xdr:col>
      <xdr:colOff>19050</xdr:colOff>
      <xdr:row>9</xdr:row>
      <xdr:rowOff>19050</xdr:rowOff>
    </xdr:from>
    <xdr:to>
      <xdr:col>10</xdr:col>
      <xdr:colOff>742950</xdr:colOff>
      <xdr:row>12</xdr:row>
      <xdr:rowOff>180975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6877050" y="1924050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EQUIPOS CON O SIN MANO DE OBRA</a:t>
          </a: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EQUIPOS CONTROL PRESIÓN</a:t>
          </a:r>
        </a:p>
      </xdr:txBody>
    </xdr:sp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4" name="Imagen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C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accent6"/>
        </a:solidFill>
        <a:ln>
          <a:solidFill>
            <a:schemeClr val="accent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AMBIENTALES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F31D0D"/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RESIDUOS SÓLIDOS Y/O LÍQUIDOS</a:t>
          </a:r>
        </a:p>
      </xdr:txBody>
    </xdr:sp>
    <xdr:clientData/>
  </xdr:twoCellAnchor>
  <xdr:twoCellAnchor>
    <xdr:from>
      <xdr:col>5</xdr:col>
      <xdr:colOff>0</xdr:colOff>
      <xdr:row>9</xdr:row>
      <xdr:rowOff>9526</xdr:rowOff>
    </xdr:from>
    <xdr:to>
      <xdr:col>6</xdr:col>
      <xdr:colOff>733425</xdr:colOff>
      <xdr:row>12</xdr:row>
      <xdr:rowOff>161926</xdr:rowOff>
    </xdr:to>
    <xdr:sp macro="" textlink="">
      <xdr:nvSpPr>
        <xdr:cNvPr id="5" name="Rectángulo redondeado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3810000" y="1914526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PRODUCTOS QUÍMICOS</a:t>
          </a:r>
        </a:p>
      </xdr:txBody>
    </xdr:sp>
    <xdr:clientData/>
  </xdr:twoCellAnchor>
  <xdr:twoCellAnchor>
    <xdr:from>
      <xdr:col>9</xdr:col>
      <xdr:colOff>28575</xdr:colOff>
      <xdr:row>9</xdr:row>
      <xdr:rowOff>19050</xdr:rowOff>
    </xdr:from>
    <xdr:to>
      <xdr:col>10</xdr:col>
      <xdr:colOff>752475</xdr:colOff>
      <xdr:row>12</xdr:row>
      <xdr:rowOff>180975</xdr:rowOff>
    </xdr:to>
    <xdr:sp macro="" textlink="">
      <xdr:nvSpPr>
        <xdr:cNvPr id="6" name="Rectángulo redondeado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6886575" y="192405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ALQUILER DE BAÑOS</a:t>
          </a:r>
        </a:p>
      </xdr:txBody>
    </xdr:sp>
    <xdr:clientData/>
  </xdr:twoCellAnchor>
  <xdr:twoCellAnchor>
    <xdr:from>
      <xdr:col>13</xdr:col>
      <xdr:colOff>28575</xdr:colOff>
      <xdr:row>9</xdr:row>
      <xdr:rowOff>0</xdr:rowOff>
    </xdr:from>
    <xdr:to>
      <xdr:col>14</xdr:col>
      <xdr:colOff>752475</xdr:colOff>
      <xdr:row>12</xdr:row>
      <xdr:rowOff>161925</xdr:rowOff>
    </xdr:to>
    <xdr:sp macro="" textlink="">
      <xdr:nvSpPr>
        <xdr:cNvPr id="7" name="Rectángulo redondead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9934575" y="190500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EMERGENCIAS Y/O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CONTINGENCIAS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28575</xdr:colOff>
      <xdr:row>15</xdr:row>
      <xdr:rowOff>9525</xdr:rowOff>
    </xdr:from>
    <xdr:to>
      <xdr:col>14</xdr:col>
      <xdr:colOff>752475</xdr:colOff>
      <xdr:row>18</xdr:row>
      <xdr:rowOff>171450</xdr:rowOff>
    </xdr:to>
    <xdr:sp macro="" textlink="">
      <xdr:nvSpPr>
        <xdr:cNvPr id="8" name="Rectángulo redondead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9934575" y="3057525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LAVADO DE TANQUES</a:t>
          </a:r>
        </a:p>
      </xdr:txBody>
    </xdr:sp>
    <xdr:clientData/>
  </xdr:twoCellAnchor>
  <xdr:twoCellAnchor>
    <xdr:from>
      <xdr:col>9</xdr:col>
      <xdr:colOff>19050</xdr:colOff>
      <xdr:row>15</xdr:row>
      <xdr:rowOff>19051</xdr:rowOff>
    </xdr:from>
    <xdr:to>
      <xdr:col>11</xdr:col>
      <xdr:colOff>0</xdr:colOff>
      <xdr:row>18</xdr:row>
      <xdr:rowOff>171451</xdr:rowOff>
    </xdr:to>
    <xdr:sp macro="" textlink="">
      <xdr:nvSpPr>
        <xdr:cNvPr id="9" name="Rectángulo redondead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6877050" y="3067051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FUMIGACIONES</a:t>
          </a:r>
        </a:p>
      </xdr:txBody>
    </xdr:sp>
    <xdr:clientData/>
  </xdr:twoCellAnchor>
  <xdr:twoCellAnchor>
    <xdr:from>
      <xdr:col>1</xdr:col>
      <xdr:colOff>0</xdr:colOff>
      <xdr:row>15</xdr:row>
      <xdr:rowOff>9526</xdr:rowOff>
    </xdr:from>
    <xdr:to>
      <xdr:col>2</xdr:col>
      <xdr:colOff>742950</xdr:colOff>
      <xdr:row>18</xdr:row>
      <xdr:rowOff>161926</xdr:rowOff>
    </xdr:to>
    <xdr:sp macro="" textlink="">
      <xdr:nvSpPr>
        <xdr:cNvPr id="10" name="Rectángulo redondead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762000" y="3057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OXÍGENO</a:t>
          </a:r>
          <a:r>
            <a:rPr lang="es-CO" sz="1000" b="1" baseline="0">
              <a:latin typeface="Arial" panose="020B0604020202020204" pitchFamily="34" charset="0"/>
              <a:cs typeface="Arial" panose="020B0604020202020204" pitchFamily="34" charset="0"/>
            </a:rPr>
            <a:t> Y ACETILENO</a:t>
          </a:r>
          <a:endParaRPr lang="es-CO" sz="10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19050</xdr:colOff>
      <xdr:row>15</xdr:row>
      <xdr:rowOff>9526</xdr:rowOff>
    </xdr:from>
    <xdr:to>
      <xdr:col>7</xdr:col>
      <xdr:colOff>0</xdr:colOff>
      <xdr:row>18</xdr:row>
      <xdr:rowOff>161926</xdr:rowOff>
    </xdr:to>
    <xdr:sp macro="" textlink="">
      <xdr:nvSpPr>
        <xdr:cNvPr id="11" name="Rectángulo redondead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3829050" y="3057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MANTENIMIENTO DE AIRES ACONDICIONADOS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6" name="Imagen 1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3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5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accent4"/>
        </a:solidFill>
        <a:ln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DISEÑO Y DESARROLLO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2</xdr:col>
      <xdr:colOff>752475</xdr:colOff>
      <xdr:row>12</xdr:row>
      <xdr:rowOff>161926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781050" y="1914526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MEMORIAS DE CÁLCULO</a:t>
          </a:r>
        </a:p>
      </xdr:txBody>
    </xdr:sp>
    <xdr:clientData/>
  </xdr:twoCellAnchor>
  <xdr:twoCellAnchor>
    <xdr:from>
      <xdr:col>7</xdr:col>
      <xdr:colOff>19050</xdr:colOff>
      <xdr:row>9</xdr:row>
      <xdr:rowOff>19050</xdr:rowOff>
    </xdr:from>
    <xdr:to>
      <xdr:col>8</xdr:col>
      <xdr:colOff>742950</xdr:colOff>
      <xdr:row>12</xdr:row>
      <xdr:rowOff>180975</xdr:rowOff>
    </xdr:to>
    <xdr:sp macro="" textlink="">
      <xdr:nvSpPr>
        <xdr:cNvPr id="6" name="Rectángulo redondeado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5353050" y="1924050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PLANIMETRÍA</a:t>
          </a: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MONTAJE Y SOLDADURA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1" name="Imagen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9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A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B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C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D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E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2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2F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rgbClr val="00B050"/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OTROS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CASINOS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Y/O RESTAURANTES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AGUA Y/O HIELO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1" name="Imagen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3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7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3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5" name="Imagen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90663</xdr:colOff>
      <xdr:row>0</xdr:row>
      <xdr:rowOff>0</xdr:rowOff>
    </xdr:from>
    <xdr:to>
      <xdr:col>2</xdr:col>
      <xdr:colOff>14463</xdr:colOff>
      <xdr:row>2</xdr:row>
      <xdr:rowOff>367242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3563" y="0"/>
          <a:ext cx="1714500" cy="967317"/>
        </a:xfrm>
        <a:prstGeom prst="rect">
          <a:avLst/>
        </a:prstGeom>
      </xdr:spPr>
    </xdr:pic>
    <xdr:clientData/>
  </xdr:twoCellAnchor>
  <xdr:twoCellAnchor editAs="oneCell">
    <xdr:from>
      <xdr:col>3</xdr:col>
      <xdr:colOff>200026</xdr:colOff>
      <xdr:row>0</xdr:row>
      <xdr:rowOff>193905</xdr:rowOff>
    </xdr:from>
    <xdr:to>
      <xdr:col>3</xdr:col>
      <xdr:colOff>1070430</xdr:colOff>
      <xdr:row>2</xdr:row>
      <xdr:rowOff>300029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9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772151" y="193905"/>
          <a:ext cx="870404" cy="706199"/>
        </a:xfrm>
        <a:prstGeom prst="rect">
          <a:avLst/>
        </a:prstGeom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3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A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tx2"/>
        </a:solidFill>
        <a:ln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PLAN METROLÓGICO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2</xdr:col>
      <xdr:colOff>752475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781050" y="1914526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INSPECCIÓN EQUIPOS DE IZAJE</a:t>
          </a:r>
        </a:p>
      </xdr:txBody>
    </xdr:sp>
    <xdr:clientData/>
  </xdr:twoCellAnchor>
  <xdr:twoCellAnchor>
    <xdr:from>
      <xdr:col>7</xdr:col>
      <xdr:colOff>19050</xdr:colOff>
      <xdr:row>9</xdr:row>
      <xdr:rowOff>19050</xdr:rowOff>
    </xdr:from>
    <xdr:to>
      <xdr:col>8</xdr:col>
      <xdr:colOff>742950</xdr:colOff>
      <xdr:row>12</xdr:row>
      <xdr:rowOff>180975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5353050" y="192405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ENSAYOS NO DESTRUCTIVOS</a:t>
          </a: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CALIBRACIÓN</a:t>
          </a:r>
        </a:p>
      </xdr:txBody>
    </xdr:sp>
    <xdr:clientData/>
  </xdr:twoCellAnchor>
  <xdr:twoCellAnchor>
    <xdr:from>
      <xdr:col>1</xdr:col>
      <xdr:colOff>9525</xdr:colOff>
      <xdr:row>15</xdr:row>
      <xdr:rowOff>19051</xdr:rowOff>
    </xdr:from>
    <xdr:to>
      <xdr:col>2</xdr:col>
      <xdr:colOff>742950</xdr:colOff>
      <xdr:row>18</xdr:row>
      <xdr:rowOff>171451</xdr:rowOff>
    </xdr:to>
    <xdr:sp macro="" textlink="">
      <xdr:nvSpPr>
        <xdr:cNvPr id="8" name="Rectángulo redondeado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/>
      </xdr:nvSpPr>
      <xdr:spPr>
        <a:xfrm>
          <a:off x="771525" y="3067051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PRUEBAS HIDROSTÁTICAS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Y AFORO DE TANQUES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19050</xdr:colOff>
      <xdr:row>15</xdr:row>
      <xdr:rowOff>9526</xdr:rowOff>
    </xdr:from>
    <xdr:to>
      <xdr:col>8</xdr:col>
      <xdr:colOff>752475</xdr:colOff>
      <xdr:row>18</xdr:row>
      <xdr:rowOff>161926</xdr:rowOff>
    </xdr:to>
    <xdr:sp macro="" textlink="">
      <xdr:nvSpPr>
        <xdr:cNvPr id="9" name="Rectángulo redondeado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5353050" y="3057526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INSPECCIÓN ESTRUCTURAL</a:t>
          </a:r>
        </a:p>
      </xdr:txBody>
    </xdr:sp>
    <xdr:clientData/>
  </xdr:twoCellAnchor>
  <xdr:twoCellAnchor>
    <xdr:from>
      <xdr:col>13</xdr:col>
      <xdr:colOff>19050</xdr:colOff>
      <xdr:row>15</xdr:row>
      <xdr:rowOff>19051</xdr:rowOff>
    </xdr:from>
    <xdr:to>
      <xdr:col>14</xdr:col>
      <xdr:colOff>752475</xdr:colOff>
      <xdr:row>18</xdr:row>
      <xdr:rowOff>171451</xdr:rowOff>
    </xdr:to>
    <xdr:sp macro="" textlink="">
      <xdr:nvSpPr>
        <xdr:cNvPr id="10" name="Rectángulo redondeado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9925050" y="3067051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INSPECCIÓN DE EQUIPOS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DE TRABAJO EN ALTURAS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2" name="Imagen 11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3B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B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3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C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3D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D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3E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E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3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3F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4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40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203200</xdr:colOff>
      <xdr:row>0</xdr:row>
      <xdr:rowOff>0</xdr:rowOff>
    </xdr:from>
    <xdr:to>
      <xdr:col>5</xdr:col>
      <xdr:colOff>47625</xdr:colOff>
      <xdr:row>2</xdr:row>
      <xdr:rowOff>302966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4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00" y="0"/>
          <a:ext cx="1063625" cy="626816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</xdr:colOff>
      <xdr:row>0</xdr:row>
      <xdr:rowOff>180975</xdr:rowOff>
    </xdr:from>
    <xdr:to>
      <xdr:col>7</xdr:col>
      <xdr:colOff>375104</xdr:colOff>
      <xdr:row>2</xdr:row>
      <xdr:rowOff>261929</xdr:rowOff>
    </xdr:to>
    <xdr:pic>
      <xdr:nvPicPr>
        <xdr:cNvPr id="7" name="Imagen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4100-00000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1781175" y="180975"/>
          <a:ext cx="498929" cy="404804"/>
        </a:xfrm>
        <a:prstGeom prst="rect">
          <a:avLst/>
        </a:prstGeom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974372</xdr:colOff>
      <xdr:row>0</xdr:row>
      <xdr:rowOff>66675</xdr:rowOff>
    </xdr:from>
    <xdr:to>
      <xdr:col>1</xdr:col>
      <xdr:colOff>1281288</xdr:colOff>
      <xdr:row>2</xdr:row>
      <xdr:rowOff>323850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4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4372" y="66675"/>
          <a:ext cx="1716616" cy="857250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952500</xdr:colOff>
      <xdr:row>0</xdr:row>
      <xdr:rowOff>180975</xdr:rowOff>
    </xdr:from>
    <xdr:to>
      <xdr:col>2</xdr:col>
      <xdr:colOff>1822904</xdr:colOff>
      <xdr:row>2</xdr:row>
      <xdr:rowOff>287099</xdr:rowOff>
    </xdr:to>
    <xdr:pic>
      <xdr:nvPicPr>
        <xdr:cNvPr id="3" name="Imagen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4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3705225" y="180975"/>
          <a:ext cx="870404" cy="706199"/>
        </a:xfrm>
        <a:prstGeom prst="rect">
          <a:avLst/>
        </a:prstGeom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</xdr:colOff>
      <xdr:row>0</xdr:row>
      <xdr:rowOff>38100</xdr:rowOff>
    </xdr:from>
    <xdr:to>
      <xdr:col>3</xdr:col>
      <xdr:colOff>857116</xdr:colOff>
      <xdr:row>2</xdr:row>
      <xdr:rowOff>315674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4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5448300" y="38100"/>
          <a:ext cx="799966" cy="6490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bg2">
            <a:lumMod val="75000"/>
          </a:schemeClr>
        </a:solidFill>
        <a:ln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SST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F31D0D"/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UNIDAD MÉDICA</a:t>
          </a:r>
        </a:p>
      </xdr:txBody>
    </xdr:sp>
    <xdr:clientData/>
  </xdr:twoCellAnchor>
  <xdr:twoCellAnchor>
    <xdr:from>
      <xdr:col>5</xdr:col>
      <xdr:colOff>0</xdr:colOff>
      <xdr:row>9</xdr:row>
      <xdr:rowOff>9526</xdr:rowOff>
    </xdr:from>
    <xdr:to>
      <xdr:col>6</xdr:col>
      <xdr:colOff>733425</xdr:colOff>
      <xdr:row>12</xdr:row>
      <xdr:rowOff>161926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3810000" y="1914526"/>
          <a:ext cx="1495425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EPP Y ROPA DE TRABAJO</a:t>
          </a:r>
        </a:p>
      </xdr:txBody>
    </xdr:sp>
    <xdr:clientData/>
  </xdr:twoCellAnchor>
  <xdr:twoCellAnchor>
    <xdr:from>
      <xdr:col>9</xdr:col>
      <xdr:colOff>28575</xdr:colOff>
      <xdr:row>9</xdr:row>
      <xdr:rowOff>19050</xdr:rowOff>
    </xdr:from>
    <xdr:to>
      <xdr:col>10</xdr:col>
      <xdr:colOff>752475</xdr:colOff>
      <xdr:row>12</xdr:row>
      <xdr:rowOff>180975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6886575" y="1924050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CAPACITACIÓN TRABAJO EN ALTURAS</a:t>
          </a:r>
        </a:p>
      </xdr:txBody>
    </xdr:sp>
    <xdr:clientData/>
  </xdr:twoCellAnchor>
  <xdr:twoCellAnchor>
    <xdr:from>
      <xdr:col>13</xdr:col>
      <xdr:colOff>28575</xdr:colOff>
      <xdr:row>9</xdr:row>
      <xdr:rowOff>0</xdr:rowOff>
    </xdr:from>
    <xdr:to>
      <xdr:col>14</xdr:col>
      <xdr:colOff>752475</xdr:colOff>
      <xdr:row>12</xdr:row>
      <xdr:rowOff>161925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9934575" y="1905000"/>
          <a:ext cx="1485900" cy="733425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ELEMENTOS DE EMERGENCIAS,</a:t>
          </a:r>
          <a:r>
            <a:rPr lang="es-CO" sz="10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CONTINGENCIAS Y/O TRABAJO EN ALTURAS</a:t>
          </a:r>
          <a:endParaRPr lang="es-CO" sz="10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28575</xdr:colOff>
      <xdr:row>15</xdr:row>
      <xdr:rowOff>9525</xdr:rowOff>
    </xdr:from>
    <xdr:to>
      <xdr:col>14</xdr:col>
      <xdr:colOff>752475</xdr:colOff>
      <xdr:row>18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9934575" y="3057525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CURSO MANEJO DEFENSIVO</a:t>
          </a:r>
        </a:p>
      </xdr:txBody>
    </xdr:sp>
    <xdr:clientData/>
  </xdr:twoCellAnchor>
  <xdr:twoCellAnchor>
    <xdr:from>
      <xdr:col>9</xdr:col>
      <xdr:colOff>19050</xdr:colOff>
      <xdr:row>15</xdr:row>
      <xdr:rowOff>19051</xdr:rowOff>
    </xdr:from>
    <xdr:to>
      <xdr:col>11</xdr:col>
      <xdr:colOff>0</xdr:colOff>
      <xdr:row>18</xdr:row>
      <xdr:rowOff>171451</xdr:rowOff>
    </xdr:to>
    <xdr:sp macro="" textlink="">
      <xdr:nvSpPr>
        <xdr:cNvPr id="8" name="Rectángulo redondead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>
        <a:xfrm>
          <a:off x="6877050" y="3067051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ÓPTICA</a:t>
          </a:r>
        </a:p>
      </xdr:txBody>
    </xdr:sp>
    <xdr:clientData/>
  </xdr:twoCellAnchor>
  <xdr:twoCellAnchor>
    <xdr:from>
      <xdr:col>1</xdr:col>
      <xdr:colOff>0</xdr:colOff>
      <xdr:row>15</xdr:row>
      <xdr:rowOff>9526</xdr:rowOff>
    </xdr:from>
    <xdr:to>
      <xdr:col>2</xdr:col>
      <xdr:colOff>742950</xdr:colOff>
      <xdr:row>18</xdr:row>
      <xdr:rowOff>161926</xdr:rowOff>
    </xdr:to>
    <xdr:sp macro="" textlink="">
      <xdr:nvSpPr>
        <xdr:cNvPr id="9" name="Rectángulo redondeado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>
        <a:xfrm>
          <a:off x="762000" y="3057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MANTENIMIENTO DE EXTINTORES</a:t>
          </a:r>
        </a:p>
      </xdr:txBody>
    </xdr:sp>
    <xdr:clientData/>
  </xdr:twoCellAnchor>
  <xdr:twoCellAnchor>
    <xdr:from>
      <xdr:col>5</xdr:col>
      <xdr:colOff>19050</xdr:colOff>
      <xdr:row>15</xdr:row>
      <xdr:rowOff>9526</xdr:rowOff>
    </xdr:from>
    <xdr:to>
      <xdr:col>7</xdr:col>
      <xdr:colOff>0</xdr:colOff>
      <xdr:row>18</xdr:row>
      <xdr:rowOff>161926</xdr:rowOff>
    </xdr:to>
    <xdr:sp macro="" textlink="">
      <xdr:nvSpPr>
        <xdr:cNvPr id="10" name="Rectángulo redondeado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/>
      </xdr:nvSpPr>
      <xdr:spPr>
        <a:xfrm>
          <a:off x="3829050" y="3057526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latin typeface="Arial" panose="020B0604020202020204" pitchFamily="34" charset="0"/>
              <a:cs typeface="Arial" panose="020B0604020202020204" pitchFamily="34" charset="0"/>
            </a:rPr>
            <a:t>ASESORÍAS, CAPACITACIONES Y/O AUDITORÍAS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14" name="Imagen 1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rgbClr val="FF7C80"/>
        </a:solidFill>
        <a:ln>
          <a:solidFill>
            <a:srgbClr val="FF7C8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SUMINISTRO PERSONAL</a:t>
          </a:r>
        </a:p>
      </xdr:txBody>
    </xdr:sp>
    <xdr:clientData/>
  </xdr:twoCellAnchor>
  <xdr:twoCellAnchor>
    <xdr:from>
      <xdr:col>1</xdr:col>
      <xdr:colOff>19050</xdr:colOff>
      <xdr:row>9</xdr:row>
      <xdr:rowOff>9526</xdr:rowOff>
    </xdr:from>
    <xdr:to>
      <xdr:col>3</xdr:col>
      <xdr:colOff>0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781050" y="1914526"/>
          <a:ext cx="1504950" cy="723900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SERVICIOS GENERALES</a:t>
          </a:r>
        </a:p>
      </xdr:txBody>
    </xdr:sp>
    <xdr:clientData/>
  </xdr:twoCellAnchor>
  <xdr:twoCellAnchor>
    <xdr:from>
      <xdr:col>13</xdr:col>
      <xdr:colOff>19050</xdr:colOff>
      <xdr:row>9</xdr:row>
      <xdr:rowOff>9525</xdr:rowOff>
    </xdr:from>
    <xdr:to>
      <xdr:col>14</xdr:col>
      <xdr:colOff>742950</xdr:colOff>
      <xdr:row>12</xdr:row>
      <xdr:rowOff>171450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9925050" y="1914525"/>
          <a:ext cx="1485900" cy="733425"/>
        </a:xfrm>
        <a:prstGeom prst="roundRect">
          <a:avLst/>
        </a:prstGeom>
        <a:solidFill>
          <a:srgbClr val="FFFF0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VIGILANCIA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8" name="Imagen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</xdr:row>
      <xdr:rowOff>0</xdr:rowOff>
    </xdr:from>
    <xdr:to>
      <xdr:col>14</xdr:col>
      <xdr:colOff>752475</xdr:colOff>
      <xdr:row>6</xdr:row>
      <xdr:rowOff>171450</xdr:rowOff>
    </xdr:to>
    <xdr:sp macro="" textlink="">
      <xdr:nvSpPr>
        <xdr:cNvPr id="2" name="Rectángulo redondead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781050" y="1143000"/>
          <a:ext cx="10639425" cy="361950"/>
        </a:xfrm>
        <a:prstGeom prst="roundRect">
          <a:avLst/>
        </a:prstGeom>
        <a:solidFill>
          <a:schemeClr val="accent1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5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SUMINISTROS</a:t>
          </a:r>
          <a:r>
            <a:rPr lang="es-CO" sz="15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IT</a:t>
          </a:r>
          <a:endParaRPr lang="es-CO" sz="15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9525</xdr:colOff>
      <xdr:row>9</xdr:row>
      <xdr:rowOff>9526</xdr:rowOff>
    </xdr:from>
    <xdr:to>
      <xdr:col>8</xdr:col>
      <xdr:colOff>752475</xdr:colOff>
      <xdr:row>12</xdr:row>
      <xdr:rowOff>161926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5343525" y="1914526"/>
          <a:ext cx="1504950" cy="723900"/>
        </a:xfrm>
        <a:prstGeom prst="roundRect">
          <a:avLst/>
        </a:prstGeom>
        <a:solidFill>
          <a:srgbClr val="92D050"/>
        </a:solidFill>
        <a:ln>
          <a:solidFill>
            <a:srgbClr val="92D05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CO" sz="10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TINTAS</a:t>
          </a:r>
        </a:p>
      </xdr:txBody>
    </xdr:sp>
    <xdr:clientData/>
  </xdr:twoCellAnchor>
  <xdr:twoCellAnchor editAs="oneCell">
    <xdr:from>
      <xdr:col>0</xdr:col>
      <xdr:colOff>57151</xdr:colOff>
      <xdr:row>0</xdr:row>
      <xdr:rowOff>63873</xdr:rowOff>
    </xdr:from>
    <xdr:to>
      <xdr:col>1</xdr:col>
      <xdr:colOff>209550</xdr:colOff>
      <xdr:row>2</xdr:row>
      <xdr:rowOff>228599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63873"/>
          <a:ext cx="914399" cy="555251"/>
        </a:xfrm>
        <a:prstGeom prst="rect">
          <a:avLst/>
        </a:prstGeom>
      </xdr:spPr>
    </xdr:pic>
    <xdr:clientData/>
  </xdr:twoCellAnchor>
  <xdr:twoCellAnchor editAs="oneCell">
    <xdr:from>
      <xdr:col>1</xdr:col>
      <xdr:colOff>219075</xdr:colOff>
      <xdr:row>1</xdr:row>
      <xdr:rowOff>38100</xdr:rowOff>
    </xdr:from>
    <xdr:to>
      <xdr:col>1</xdr:col>
      <xdr:colOff>718004</xdr:colOff>
      <xdr:row>2</xdr:row>
      <xdr:rowOff>242879</xdr:rowOff>
    </xdr:to>
    <xdr:pic>
      <xdr:nvPicPr>
        <xdr:cNvPr id="8" name="Imagen 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" t="11032" r="-4348"/>
        <a:stretch/>
      </xdr:blipFill>
      <xdr:spPr>
        <a:xfrm>
          <a:off x="981075" y="228600"/>
          <a:ext cx="498929" cy="4048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info@aeroequipos.com" TargetMode="External"/><Relationship Id="rId7" Type="http://schemas.openxmlformats.org/officeDocument/2006/relationships/drawing" Target="../drawings/drawing12.xml"/><Relationship Id="rId2" Type="http://schemas.openxmlformats.org/officeDocument/2006/relationships/hyperlink" Target="mailto:BEN.Z@FAITHWELL.COM" TargetMode="External"/><Relationship Id="rId1" Type="http://schemas.openxmlformats.org/officeDocument/2006/relationships/hyperlink" Target="mailto:notificaciones_colombia@praxair.com" TargetMode="External"/><Relationship Id="rId6" Type="http://schemas.openxmlformats.org/officeDocument/2006/relationships/printerSettings" Target="../printerSettings/printerSettings12.bin"/><Relationship Id="rId5" Type="http://schemas.openxmlformats.org/officeDocument/2006/relationships/hyperlink" Target="mailto:operaciones@serincodrilling.com" TargetMode="External"/><Relationship Id="rId4" Type="http://schemas.openxmlformats.org/officeDocument/2006/relationships/hyperlink" Target="mailto:contacto@groupgsi.com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mailto:facturacionelectronica@fumigranos.com" TargetMode="External"/><Relationship Id="rId2" Type="http://schemas.openxmlformats.org/officeDocument/2006/relationships/hyperlink" Target="mailto:direccion.financiera@ecoindustriasas.com" TargetMode="External"/><Relationship Id="rId1" Type="http://schemas.openxmlformats.org/officeDocument/2006/relationships/hyperlink" Target="mailto:notificaciones_colombia@praxair.com" TargetMode="External"/><Relationship Id="rId5" Type="http://schemas.openxmlformats.org/officeDocument/2006/relationships/drawing" Target="../drawings/drawing17.xml"/><Relationship Id="rId4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mailto:cwilmer1990@gmail.com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mailto:facturacioncentrohielosmnsas@gmail.com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3.bin"/><Relationship Id="rId3" Type="http://schemas.openxmlformats.org/officeDocument/2006/relationships/hyperlink" Target="mailto:goodinspection@yahoo.com" TargetMode="External"/><Relationship Id="rId7" Type="http://schemas.openxmlformats.org/officeDocument/2006/relationships/hyperlink" Target="mailto:facelect@solicol.com" TargetMode="External"/><Relationship Id="rId2" Type="http://schemas.openxmlformats.org/officeDocument/2006/relationships/hyperlink" Target="mailto:dsantamaria@inspetcol.com.co" TargetMode="External"/><Relationship Id="rId1" Type="http://schemas.openxmlformats.org/officeDocument/2006/relationships/hyperlink" Target="mailto:lfinanciero@preventionworld.edu.co" TargetMode="External"/><Relationship Id="rId6" Type="http://schemas.openxmlformats.org/officeDocument/2006/relationships/hyperlink" Target="mailto:servimetrosas@gmail.com" TargetMode="External"/><Relationship Id="rId5" Type="http://schemas.openxmlformats.org/officeDocument/2006/relationships/hyperlink" Target="mailto:contabilidad2@servimeters.com" TargetMode="External"/><Relationship Id="rId4" Type="http://schemas.openxmlformats.org/officeDocument/2006/relationships/hyperlink" Target="mailto:info@higielectronix.com" TargetMode="External"/><Relationship Id="rId9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0.xml"/><Relationship Id="rId3" Type="http://schemas.openxmlformats.org/officeDocument/2006/relationships/hyperlink" Target="mailto:SICOLSSTSAS@GMAIL.COM" TargetMode="External"/><Relationship Id="rId7" Type="http://schemas.openxmlformats.org/officeDocument/2006/relationships/printerSettings" Target="../printerSettings/printerSettings40.bin"/><Relationship Id="rId2" Type="http://schemas.openxmlformats.org/officeDocument/2006/relationships/hyperlink" Target="mailto:procol.sstsas@gmail.com" TargetMode="External"/><Relationship Id="rId1" Type="http://schemas.openxmlformats.org/officeDocument/2006/relationships/hyperlink" Target="mailto:yelroyrop@gmail.com" TargetMode="External"/><Relationship Id="rId6" Type="http://schemas.openxmlformats.org/officeDocument/2006/relationships/hyperlink" Target="mailto:administracion.colombia@vertisub.com" TargetMode="External"/><Relationship Id="rId5" Type="http://schemas.openxmlformats.org/officeDocument/2006/relationships/hyperlink" Target="mailto:info@ecgconsultorexp.com" TargetMode="External"/><Relationship Id="rId4" Type="http://schemas.openxmlformats.org/officeDocument/2006/relationships/hyperlink" Target="mailto:facturacionbotibarranca@gmail.com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3.xml"/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mailto:gerencia@previsips.com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8" Type="http://schemas.openxmlformats.org/officeDocument/2006/relationships/hyperlink" Target="mailto:gerencia@cootrasic.com" TargetMode="External"/><Relationship Id="rId13" Type="http://schemas.openxmlformats.org/officeDocument/2006/relationships/hyperlink" Target="mailto:Trasusa.facturacion22@gmail.com" TargetMode="External"/><Relationship Id="rId3" Type="http://schemas.openxmlformats.org/officeDocument/2006/relationships/hyperlink" Target="mailto:apino@logitracs.com" TargetMode="External"/><Relationship Id="rId7" Type="http://schemas.openxmlformats.org/officeDocument/2006/relationships/hyperlink" Target="mailto:TYMONAL.SAS@GMAIL.COM" TargetMode="External"/><Relationship Id="rId12" Type="http://schemas.openxmlformats.org/officeDocument/2006/relationships/hyperlink" Target="mailto:GERENCIA@TRANSMOR.COM.CO" TargetMode="External"/><Relationship Id="rId2" Type="http://schemas.openxmlformats.org/officeDocument/2006/relationships/hyperlink" Target="mailto:auxadministrativo@logitracs.com" TargetMode="External"/><Relationship Id="rId1" Type="http://schemas.openxmlformats.org/officeDocument/2006/relationships/hyperlink" Target="mailto:damingsas@gmail.com" TargetMode="External"/><Relationship Id="rId6" Type="http://schemas.openxmlformats.org/officeDocument/2006/relationships/hyperlink" Target="mailto:Transllanocargerencia@gmail.com" TargetMode="External"/><Relationship Id="rId11" Type="http://schemas.openxmlformats.org/officeDocument/2006/relationships/hyperlink" Target="mailto:FACTURACION@GRUPOTIERRAADENTRO.COM" TargetMode="External"/><Relationship Id="rId5" Type="http://schemas.openxmlformats.org/officeDocument/2006/relationships/hyperlink" Target="mailto:TCLGAITANSAS@GMAIL.COM" TargetMode="External"/><Relationship Id="rId15" Type="http://schemas.openxmlformats.org/officeDocument/2006/relationships/drawing" Target="../drawings/drawing58.xml"/><Relationship Id="rId10" Type="http://schemas.openxmlformats.org/officeDocument/2006/relationships/hyperlink" Target="mailto:REGIONALEXPRESSLTDA@HOTMAIL.COM" TargetMode="External"/><Relationship Id="rId4" Type="http://schemas.openxmlformats.org/officeDocument/2006/relationships/hyperlink" Target="mailto:GERENCIA@GLOBALOGISTICA.COM.CO" TargetMode="External"/><Relationship Id="rId9" Type="http://schemas.openxmlformats.org/officeDocument/2006/relationships/hyperlink" Target="mailto:GERENCIAGRANCOLTOUR@GMAIL.COM" TargetMode="External"/><Relationship Id="rId14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8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740000"/>
  </sheetPr>
  <dimension ref="A1:P3"/>
  <sheetViews>
    <sheetView showGridLines="0" view="pageBreakPreview" zoomScaleNormal="100" zoomScaleSheetLayoutView="100" workbookViewId="0"/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J3:P3"/>
    <mergeCell ref="C3:I3"/>
  </mergeCells>
  <pageMargins left="0.7" right="0.7" top="0.75" bottom="0.75" header="0.3" footer="0.3"/>
  <pageSetup paperSize="9" scale="4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8">
    <tabColor theme="2" tint="-0.499984740745262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9">
    <tabColor theme="5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tabColor theme="8"/>
  </sheetPr>
  <dimension ref="A1:T23"/>
  <sheetViews>
    <sheetView showGridLines="0" zoomScaleNormal="100" workbookViewId="0">
      <selection sqref="A1:D3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1">
        <v>1</v>
      </c>
      <c r="B8" s="81" t="s">
        <v>26</v>
      </c>
      <c r="C8" s="82" t="s">
        <v>27</v>
      </c>
      <c r="D8" s="82" t="s">
        <v>28</v>
      </c>
      <c r="E8" s="81"/>
      <c r="F8" s="81">
        <v>3127923129</v>
      </c>
      <c r="G8" s="83" t="s">
        <v>29</v>
      </c>
      <c r="H8" s="81" t="s">
        <v>30</v>
      </c>
      <c r="I8" s="82" t="s">
        <v>31</v>
      </c>
      <c r="J8" s="82" t="s">
        <v>32</v>
      </c>
      <c r="K8" s="82" t="s">
        <v>33</v>
      </c>
      <c r="L8" s="82" t="s">
        <v>34</v>
      </c>
      <c r="M8" s="82" t="s">
        <v>35</v>
      </c>
      <c r="N8" s="82" t="s">
        <v>36</v>
      </c>
      <c r="O8" s="82" t="s">
        <v>36</v>
      </c>
      <c r="P8" s="82">
        <v>1</v>
      </c>
      <c r="Q8" s="82">
        <v>2</v>
      </c>
      <c r="R8" s="82">
        <f>P8*Q8</f>
        <v>2</v>
      </c>
      <c r="S8" s="78" t="str">
        <f>IF(R8=0,"",IF(AND(R8&gt;=6,R8&lt;=9),"Alta",IF(AND(R8&gt;=3,R8&lt;=5),"Media","Baja")))</f>
        <v>Baja</v>
      </c>
      <c r="T8" s="77" t="str">
        <f>IF(S8="Alta",'LISTAS Y CRITERIOS CRITICIDAD'!$C$18,IF(S8="Media",'LISTAS Y CRITERIOS CRITICIDAD'!$C$19,IF(S8="Baja",'LISTAS Y CRITERIOS CRITICIDAD'!$C$20,"")))</f>
        <v>Revisión cumplimiento requisitos establecidos por SETIP</v>
      </c>
    </row>
    <row r="9" spans="1:20" s="8" customFormat="1" ht="41.25" customHeight="1">
      <c r="A9" s="84">
        <v>2</v>
      </c>
      <c r="B9" s="84" t="s">
        <v>37</v>
      </c>
      <c r="C9" s="85" t="s">
        <v>38</v>
      </c>
      <c r="D9" s="85" t="s">
        <v>39</v>
      </c>
      <c r="E9" s="84">
        <v>6740400</v>
      </c>
      <c r="F9" s="84"/>
      <c r="G9" s="86" t="s">
        <v>40</v>
      </c>
      <c r="H9" s="84" t="s">
        <v>41</v>
      </c>
      <c r="I9" s="84" t="s">
        <v>42</v>
      </c>
      <c r="J9" s="85" t="s">
        <v>43</v>
      </c>
      <c r="K9" s="85" t="s">
        <v>43</v>
      </c>
      <c r="L9" s="85" t="s">
        <v>21</v>
      </c>
      <c r="M9" s="85" t="s">
        <v>36</v>
      </c>
      <c r="N9" s="85" t="s">
        <v>36</v>
      </c>
      <c r="O9" s="85" t="s">
        <v>36</v>
      </c>
      <c r="P9" s="85">
        <v>3</v>
      </c>
      <c r="Q9" s="85">
        <v>3</v>
      </c>
      <c r="R9" s="85">
        <f t="shared" ref="R9:R17" si="0">P9*Q9</f>
        <v>9</v>
      </c>
      <c r="S9" s="7" t="str">
        <f t="shared" ref="S9:S17" si="1">IF(R9=0,"",IF(AND(R9&gt;=6,R9&lt;=9),"Alta",IF(AND(R9&gt;=3,R9&lt;=5),"Media","Baja")))</f>
        <v>Alta</v>
      </c>
      <c r="T9" s="2" t="str">
        <f>IF(S9="Alta",'LISTAS Y CRITERIOS CRITICIDAD'!$C$18,IF(S9="Media",'LISTAS Y CRITERIOS CRITICIDAD'!$C$19,IF(S9="Baja",'LISTAS Y CRITERIOS CRITICIDAD'!$C$20,"")))</f>
        <v xml:space="preserve">Auditoria In Situ y Evaluación Anual  </v>
      </c>
    </row>
    <row r="10" spans="1:20" s="8" customFormat="1" ht="41.25" customHeight="1">
      <c r="A10" s="84">
        <v>3</v>
      </c>
      <c r="B10" s="84" t="s">
        <v>37</v>
      </c>
      <c r="C10" s="85" t="s">
        <v>44</v>
      </c>
      <c r="D10" s="85" t="s">
        <v>45</v>
      </c>
      <c r="E10" s="84"/>
      <c r="F10" s="84"/>
      <c r="G10" s="86"/>
      <c r="H10" s="84"/>
      <c r="I10" s="85"/>
      <c r="J10" s="85" t="s">
        <v>43</v>
      </c>
      <c r="K10" s="85" t="s">
        <v>43</v>
      </c>
      <c r="L10" s="85" t="s">
        <v>21</v>
      </c>
      <c r="M10" s="85" t="s">
        <v>46</v>
      </c>
      <c r="N10" s="85" t="s">
        <v>47</v>
      </c>
      <c r="O10" s="85" t="s">
        <v>36</v>
      </c>
      <c r="P10" s="85">
        <v>3</v>
      </c>
      <c r="Q10" s="85">
        <v>3</v>
      </c>
      <c r="R10" s="85">
        <f t="shared" si="0"/>
        <v>9</v>
      </c>
      <c r="S10" s="7" t="str">
        <f t="shared" si="1"/>
        <v>Alta</v>
      </c>
      <c r="T10" s="2" t="str">
        <f>IF(S10="Alta",'LISTAS Y CRITERIOS CRITICIDAD'!$C$18,IF(S10="Media",'LISTAS Y CRITERIOS CRITICIDAD'!$C$19,IF(S10="Baja",'LISTAS Y CRITERIOS CRITICIDAD'!$C$20,"")))</f>
        <v xml:space="preserve">Auditoria In Situ y Evaluación Anual  </v>
      </c>
    </row>
    <row r="11" spans="1:20" s="8" customFormat="1" ht="41.25" customHeight="1">
      <c r="A11" s="84">
        <v>4</v>
      </c>
      <c r="B11" s="84" t="s">
        <v>48</v>
      </c>
      <c r="C11" s="85" t="s">
        <v>49</v>
      </c>
      <c r="D11" s="85" t="s">
        <v>50</v>
      </c>
      <c r="E11" s="84"/>
      <c r="F11" s="84"/>
      <c r="G11" s="86"/>
      <c r="H11" s="84"/>
      <c r="I11" s="84"/>
      <c r="J11" s="85" t="s">
        <v>51</v>
      </c>
      <c r="K11" s="85" t="s">
        <v>43</v>
      </c>
      <c r="L11" s="85" t="s">
        <v>21</v>
      </c>
      <c r="M11" s="85" t="s">
        <v>46</v>
      </c>
      <c r="N11" s="85" t="s">
        <v>47</v>
      </c>
      <c r="O11" s="85" t="s">
        <v>36</v>
      </c>
      <c r="P11" s="85">
        <v>3</v>
      </c>
      <c r="Q11" s="85">
        <v>3</v>
      </c>
      <c r="R11" s="85">
        <f t="shared" si="0"/>
        <v>9</v>
      </c>
      <c r="S11" s="7" t="str">
        <f t="shared" si="1"/>
        <v>Alta</v>
      </c>
      <c r="T11" s="2" t="str">
        <f>IF(S11="Alta",'LISTAS Y CRITERIOS CRITICIDAD'!$C$18,IF(S11="Media",'LISTAS Y CRITERIOS CRITICIDAD'!$C$19,IF(S11="Baja",'LISTAS Y CRITERIOS CRITICIDAD'!$C$20,"")))</f>
        <v xml:space="preserve">Auditoria In Situ y Evaluación Anual  </v>
      </c>
    </row>
    <row r="12" spans="1:20" s="30" customFormat="1" ht="41.25" customHeight="1">
      <c r="A12" s="84">
        <v>5</v>
      </c>
      <c r="B12" s="84" t="s">
        <v>26</v>
      </c>
      <c r="C12" s="85" t="s">
        <v>52</v>
      </c>
      <c r="D12" s="85" t="s">
        <v>53</v>
      </c>
      <c r="E12" s="84">
        <v>4159251</v>
      </c>
      <c r="F12" s="84"/>
      <c r="G12" s="86" t="s">
        <v>54</v>
      </c>
      <c r="H12" s="84" t="s">
        <v>55</v>
      </c>
      <c r="I12" s="84" t="s">
        <v>42</v>
      </c>
      <c r="J12" s="85" t="s">
        <v>32</v>
      </c>
      <c r="K12" s="85" t="s">
        <v>33</v>
      </c>
      <c r="L12" s="85" t="s">
        <v>21</v>
      </c>
      <c r="M12" s="85" t="s">
        <v>35</v>
      </c>
      <c r="N12" s="85" t="s">
        <v>36</v>
      </c>
      <c r="O12" s="85" t="s">
        <v>36</v>
      </c>
      <c r="P12" s="85">
        <v>1</v>
      </c>
      <c r="Q12" s="85">
        <v>2</v>
      </c>
      <c r="R12" s="85">
        <f t="shared" si="0"/>
        <v>2</v>
      </c>
      <c r="S12" s="7" t="str">
        <f t="shared" si="1"/>
        <v>Baja</v>
      </c>
      <c r="T12" s="2" t="str">
        <f>IF(S12="Alta",'LISTAS Y CRITERIOS CRITICIDAD'!$C$18,IF(S12="Media",'LISTAS Y CRITERIOS CRITICIDAD'!$C$19,IF(S12="Baja",'LISTAS Y CRITERIOS CRITICIDAD'!$C$20,"")))</f>
        <v>Revisión cumplimiento requisitos establecidos por SETIP</v>
      </c>
    </row>
    <row r="13" spans="1:20" ht="41.25" customHeight="1">
      <c r="A13" s="84">
        <v>6</v>
      </c>
      <c r="B13" s="84" t="s">
        <v>26</v>
      </c>
      <c r="C13" s="85" t="s">
        <v>56</v>
      </c>
      <c r="D13" s="85">
        <v>9008825809</v>
      </c>
      <c r="E13" s="84"/>
      <c r="F13" s="84" t="s">
        <v>57</v>
      </c>
      <c r="G13" s="86" t="s">
        <v>58</v>
      </c>
      <c r="H13" s="84" t="s">
        <v>59</v>
      </c>
      <c r="I13" s="84" t="s">
        <v>42</v>
      </c>
      <c r="J13" s="85" t="s">
        <v>60</v>
      </c>
      <c r="K13" s="85" t="s">
        <v>61</v>
      </c>
      <c r="L13" s="85" t="s">
        <v>21</v>
      </c>
      <c r="M13" s="85" t="s">
        <v>35</v>
      </c>
      <c r="N13" s="85" t="s">
        <v>36</v>
      </c>
      <c r="O13" s="85" t="s">
        <v>36</v>
      </c>
      <c r="P13" s="85">
        <v>1</v>
      </c>
      <c r="Q13" s="85">
        <v>2</v>
      </c>
      <c r="R13" s="85">
        <f t="shared" si="0"/>
        <v>2</v>
      </c>
      <c r="S13" s="7" t="str">
        <f t="shared" si="1"/>
        <v>Baja</v>
      </c>
      <c r="T13" s="2" t="str">
        <f>IF(S13="Alta",'LISTAS Y CRITERIOS CRITICIDAD'!$C$18,IF(S13="Media",'LISTAS Y CRITERIOS CRITICIDAD'!$C$19,IF(S13="Baja",'LISTAS Y CRITERIOS CRITICIDAD'!$C$20,"")))</f>
        <v>Revisión cumplimiento requisitos establecidos por SETIP</v>
      </c>
    </row>
    <row r="14" spans="1:20" ht="41.25" customHeight="1">
      <c r="A14" s="84">
        <v>7</v>
      </c>
      <c r="B14" s="84" t="s">
        <v>48</v>
      </c>
      <c r="C14" s="85" t="s">
        <v>62</v>
      </c>
      <c r="D14" s="85" t="s">
        <v>63</v>
      </c>
      <c r="E14" s="84">
        <v>8059710</v>
      </c>
      <c r="F14" s="84"/>
      <c r="G14" s="86" t="s">
        <v>64</v>
      </c>
      <c r="H14" s="84" t="s">
        <v>65</v>
      </c>
      <c r="I14" s="84" t="s">
        <v>42</v>
      </c>
      <c r="J14" s="85" t="s">
        <v>32</v>
      </c>
      <c r="K14" s="85" t="s">
        <v>33</v>
      </c>
      <c r="L14" s="85" t="s">
        <v>21</v>
      </c>
      <c r="M14" s="85" t="s">
        <v>35</v>
      </c>
      <c r="N14" s="85" t="s">
        <v>36</v>
      </c>
      <c r="O14" s="85" t="s">
        <v>36</v>
      </c>
      <c r="P14" s="85">
        <v>1</v>
      </c>
      <c r="Q14" s="85">
        <v>2</v>
      </c>
      <c r="R14" s="85">
        <f t="shared" si="0"/>
        <v>2</v>
      </c>
      <c r="S14" s="7" t="str">
        <f t="shared" si="1"/>
        <v>Baja</v>
      </c>
      <c r="T14" s="2" t="str">
        <f>IF(S14="Alta",'LISTAS Y CRITERIOS CRITICIDAD'!$C$18,IF(S14="Media",'LISTAS Y CRITERIOS CRITICIDAD'!$C$19,IF(S14="Baja",'LISTAS Y CRITERIOS CRITICIDAD'!$C$20,"")))</f>
        <v>Revisión cumplimiento requisitos establecidos por SETIP</v>
      </c>
    </row>
    <row r="15" spans="1:20" s="8" customFormat="1" ht="41.25" customHeight="1">
      <c r="A15" s="6">
        <v>9</v>
      </c>
      <c r="B15" s="98" t="s">
        <v>26</v>
      </c>
      <c r="C15" s="95" t="s">
        <v>66</v>
      </c>
      <c r="D15" s="95" t="s">
        <v>67</v>
      </c>
      <c r="E15" s="105" t="s">
        <v>68</v>
      </c>
      <c r="F15" s="108"/>
      <c r="G15" s="107" t="s">
        <v>69</v>
      </c>
      <c r="H15" s="106" t="s">
        <v>70</v>
      </c>
      <c r="I15" s="98" t="s">
        <v>71</v>
      </c>
      <c r="J15" s="95" t="s">
        <v>43</v>
      </c>
      <c r="K15" s="95" t="s">
        <v>43</v>
      </c>
      <c r="L15" s="7" t="s">
        <v>21</v>
      </c>
      <c r="M15" s="7" t="s">
        <v>46</v>
      </c>
      <c r="N15" s="7" t="s">
        <v>47</v>
      </c>
      <c r="O15" s="7" t="s">
        <v>36</v>
      </c>
      <c r="P15" s="7">
        <v>3</v>
      </c>
      <c r="Q15" s="7">
        <v>3</v>
      </c>
      <c r="R15" s="7">
        <f t="shared" si="0"/>
        <v>9</v>
      </c>
      <c r="S15" s="7" t="str">
        <f t="shared" si="1"/>
        <v>Alta</v>
      </c>
      <c r="T15" s="2" t="str">
        <f>IF(S15="Alta",'LISTAS Y CRITERIOS CRITICIDAD'!$C$18,IF(S15="Media",'LISTAS Y CRITERIOS CRITICIDAD'!$C$19,IF(S15="Baja",'LISTAS Y CRITERIOS CRITICIDAD'!$C$20,"")))</f>
        <v xml:space="preserve">Auditoria In Situ y Evaluación Anual  </v>
      </c>
    </row>
    <row r="16" spans="1:20" s="8" customFormat="1" ht="41.25" customHeight="1">
      <c r="A16" s="6">
        <v>10</v>
      </c>
      <c r="B16" s="84" t="s">
        <v>26</v>
      </c>
      <c r="C16" s="85" t="s">
        <v>72</v>
      </c>
      <c r="D16" s="85" t="s">
        <v>73</v>
      </c>
      <c r="E16" s="85"/>
      <c r="F16" s="85">
        <v>3107212997</v>
      </c>
      <c r="G16" s="83" t="s">
        <v>74</v>
      </c>
      <c r="H16" s="84" t="s">
        <v>75</v>
      </c>
      <c r="I16" s="84" t="s">
        <v>76</v>
      </c>
      <c r="J16" s="85" t="s">
        <v>77</v>
      </c>
      <c r="K16" s="85" t="s">
        <v>78</v>
      </c>
      <c r="L16" s="85" t="s">
        <v>79</v>
      </c>
      <c r="M16" s="85" t="s">
        <v>46</v>
      </c>
      <c r="N16" s="85" t="s">
        <v>47</v>
      </c>
      <c r="O16" s="85" t="s">
        <v>36</v>
      </c>
      <c r="P16" s="85">
        <v>2</v>
      </c>
      <c r="Q16" s="85">
        <v>2</v>
      </c>
      <c r="R16" s="85">
        <f t="shared" si="0"/>
        <v>4</v>
      </c>
      <c r="S16" s="7" t="str">
        <f t="shared" si="1"/>
        <v>Media</v>
      </c>
      <c r="T16" s="2" t="str">
        <f>IF(S16="Alta",'LISTAS Y CRITERIOS CRITICIDAD'!$C$18,IF(S16="Media",'LISTAS Y CRITERIOS CRITICIDAD'!$C$19,IF(S16="Baja",'LISTAS Y CRITERIOS CRITICIDAD'!$C$20,"")))</f>
        <v>Auditoría Documental y Evaluación Anual</v>
      </c>
    </row>
    <row r="17" spans="1:20" ht="41.25" customHeight="1">
      <c r="A17" s="6">
        <v>11</v>
      </c>
      <c r="B17" s="84" t="s">
        <v>48</v>
      </c>
      <c r="C17" s="85" t="s">
        <v>80</v>
      </c>
      <c r="D17" s="85" t="s">
        <v>81</v>
      </c>
      <c r="E17" s="85"/>
      <c r="F17" s="85">
        <v>3168784064</v>
      </c>
      <c r="G17" s="86" t="s">
        <v>82</v>
      </c>
      <c r="H17" s="84" t="s">
        <v>83</v>
      </c>
      <c r="I17" s="84" t="s">
        <v>84</v>
      </c>
      <c r="J17" s="85" t="s">
        <v>78</v>
      </c>
      <c r="K17" s="85" t="s">
        <v>78</v>
      </c>
      <c r="L17" s="85" t="s">
        <v>79</v>
      </c>
      <c r="M17" s="85" t="s">
        <v>46</v>
      </c>
      <c r="N17" s="85" t="s">
        <v>47</v>
      </c>
      <c r="O17" s="85" t="s">
        <v>36</v>
      </c>
      <c r="P17" s="85">
        <v>2</v>
      </c>
      <c r="Q17" s="85">
        <v>2</v>
      </c>
      <c r="R17" s="85">
        <f t="shared" si="0"/>
        <v>4</v>
      </c>
      <c r="S17" s="7" t="str">
        <f t="shared" si="1"/>
        <v>Media</v>
      </c>
      <c r="T17" s="2" t="str">
        <f>IF(S17="Alta",'LISTAS Y CRITERIOS CRITICIDAD'!$C$18,IF(S17="Media",'LISTAS Y CRITERIOS CRITICIDAD'!$C$19,IF(S17="Baja",'LISTAS Y CRITERIOS CRITICIDAD'!$C$20,"")))</f>
        <v>Auditoría Documental y Evaluación Anual</v>
      </c>
    </row>
    <row r="18" spans="1:20" ht="42" customHeight="1">
      <c r="A18" s="109">
        <v>12</v>
      </c>
      <c r="B18" s="116" t="s">
        <v>48</v>
      </c>
      <c r="C18" s="116" t="s">
        <v>85</v>
      </c>
      <c r="D18" s="116" t="s">
        <v>86</v>
      </c>
      <c r="E18" s="116">
        <v>8237677</v>
      </c>
      <c r="F18" s="116">
        <v>3185896634</v>
      </c>
      <c r="G18" s="117" t="s">
        <v>87</v>
      </c>
      <c r="H18" s="116" t="s">
        <v>88</v>
      </c>
      <c r="I18" s="116" t="s">
        <v>89</v>
      </c>
      <c r="J18" s="116" t="s">
        <v>78</v>
      </c>
      <c r="K18" s="116" t="s">
        <v>78</v>
      </c>
      <c r="L18" s="89" t="s">
        <v>79</v>
      </c>
      <c r="M18" s="89" t="s">
        <v>46</v>
      </c>
      <c r="N18" s="89" t="s">
        <v>47</v>
      </c>
      <c r="O18" s="89" t="s">
        <v>36</v>
      </c>
      <c r="P18" s="89">
        <v>2</v>
      </c>
      <c r="Q18" s="89">
        <v>2</v>
      </c>
      <c r="R18" s="89">
        <f>P18*Q18</f>
        <v>4</v>
      </c>
      <c r="S18" s="115" t="str">
        <f t="shared" ref="S18" si="2">IF(R18=0,"",IF(AND(R18&gt;=6,R18&lt;=9),"Alta",IF(AND(R18&gt;=3,R18&lt;=5),"Media","Baja")))</f>
        <v>Media</v>
      </c>
      <c r="T18" s="109" t="str">
        <f>IF(S18="Alta",'LISTAS Y CRITERIOS CRITICIDAD'!$C$18,IF(S18="Media",'LISTAS Y CRITERIOS CRITICIDAD'!$C$19,IF(S18="Baja",'LISTAS Y CRITERIOS CRITICIDAD'!$C$20,"")))</f>
        <v>Auditoría Documental y Evaluación Anual</v>
      </c>
    </row>
    <row r="19" spans="1:20" ht="37.5" customHeight="1">
      <c r="A19" s="110">
        <v>13</v>
      </c>
      <c r="B19" s="110" t="s">
        <v>26</v>
      </c>
      <c r="C19" s="110" t="s">
        <v>90</v>
      </c>
      <c r="D19" s="110"/>
      <c r="E19" s="111">
        <v>8661400</v>
      </c>
      <c r="F19" s="110"/>
      <c r="G19" s="112" t="s">
        <v>91</v>
      </c>
      <c r="H19" s="110" t="s">
        <v>92</v>
      </c>
      <c r="I19" s="110" t="s">
        <v>93</v>
      </c>
      <c r="J19" s="110" t="s">
        <v>94</v>
      </c>
      <c r="K19" s="110" t="s">
        <v>43</v>
      </c>
      <c r="L19" s="110" t="s">
        <v>21</v>
      </c>
      <c r="M19" s="110" t="s">
        <v>95</v>
      </c>
      <c r="N19" s="113" t="s">
        <v>47</v>
      </c>
      <c r="O19" s="113" t="s">
        <v>36</v>
      </c>
      <c r="P19" s="113">
        <v>3</v>
      </c>
      <c r="Q19" s="113">
        <v>3</v>
      </c>
      <c r="R19" s="113">
        <f t="shared" ref="R19:R20" si="3">P19*Q19</f>
        <v>9</v>
      </c>
      <c r="S19" s="113" t="str">
        <f t="shared" ref="S19:S20" si="4">IF(R19=0,"",IF(AND(R19&gt;=6,R19&lt;=9),"Alta",IF(AND(R19&gt;=3,R19&lt;=5),"Media","Baja")))</f>
        <v>Alta</v>
      </c>
      <c r="T19" s="110" t="str">
        <f>IF(S19="Alta",'LISTAS Y CRITERIOS CRITICIDAD'!$C$18,IF(S19="Media",'LISTAS Y CRITERIOS CRITICIDAD'!$C$19,IF(S19="Baja",'LISTAS Y CRITERIOS CRITICIDAD'!$C$20,"")))</f>
        <v xml:space="preserve">Auditoria In Situ y Evaluación Anual  </v>
      </c>
    </row>
    <row r="20" spans="1:20" ht="56.25">
      <c r="A20" s="123">
        <v>14</v>
      </c>
      <c r="B20" s="123" t="s">
        <v>26</v>
      </c>
      <c r="C20" s="123" t="s">
        <v>96</v>
      </c>
      <c r="D20" s="123" t="s">
        <v>97</v>
      </c>
      <c r="E20" s="123"/>
      <c r="F20" s="123"/>
      <c r="G20" s="124" t="s">
        <v>98</v>
      </c>
      <c r="H20" s="124" t="s">
        <v>99</v>
      </c>
      <c r="I20" s="123" t="s">
        <v>93</v>
      </c>
      <c r="J20" s="123" t="s">
        <v>100</v>
      </c>
      <c r="K20" s="123" t="s">
        <v>43</v>
      </c>
      <c r="L20" s="123" t="s">
        <v>21</v>
      </c>
      <c r="M20" s="123" t="s">
        <v>95</v>
      </c>
      <c r="N20" s="125" t="s">
        <v>47</v>
      </c>
      <c r="O20" s="125" t="s">
        <v>36</v>
      </c>
      <c r="P20" s="113">
        <v>3</v>
      </c>
      <c r="Q20" s="113">
        <v>3</v>
      </c>
      <c r="R20" s="113">
        <f t="shared" si="3"/>
        <v>9</v>
      </c>
      <c r="S20" s="113" t="str">
        <f t="shared" si="4"/>
        <v>Alta</v>
      </c>
      <c r="T20" s="110" t="str">
        <f>IF(S20="Alta",'LISTAS Y CRITERIOS CRITICIDAD'!$C$18,IF(S20="Media",'LISTAS Y CRITERIOS CRITICIDAD'!$C$19,IF(S20="Baja",'LISTAS Y CRITERIOS CRITICIDAD'!$C$20,"")))</f>
        <v xml:space="preserve">Auditoria In Situ y Evaluación Anual  </v>
      </c>
    </row>
    <row r="21" spans="1:20" ht="42">
      <c r="A21" s="88">
        <v>15</v>
      </c>
      <c r="B21" s="88" t="s">
        <v>26</v>
      </c>
      <c r="C21" s="110" t="s">
        <v>101</v>
      </c>
      <c r="D21" s="88">
        <v>9007481272</v>
      </c>
      <c r="E21" s="88">
        <v>6017394989</v>
      </c>
      <c r="F21" s="88">
        <v>323600000</v>
      </c>
      <c r="G21" s="126" t="s">
        <v>102</v>
      </c>
      <c r="H21" s="110" t="s">
        <v>103</v>
      </c>
      <c r="I21" s="88" t="s">
        <v>104</v>
      </c>
      <c r="J21" s="110" t="s">
        <v>105</v>
      </c>
      <c r="K21" s="110" t="s">
        <v>33</v>
      </c>
      <c r="L21" s="88" t="s">
        <v>79</v>
      </c>
      <c r="M21" s="110" t="s">
        <v>95</v>
      </c>
      <c r="N21" s="113" t="s">
        <v>106</v>
      </c>
      <c r="O21" s="113" t="s">
        <v>36</v>
      </c>
      <c r="P21" s="122">
        <v>1</v>
      </c>
      <c r="Q21" s="113">
        <v>2</v>
      </c>
      <c r="R21" s="113">
        <f t="shared" ref="R21" si="5">P21*Q21</f>
        <v>2</v>
      </c>
      <c r="S21" s="113" t="str">
        <f t="shared" ref="S21" si="6">IF(R21=0,"",IF(AND(R21&gt;=6,R21&lt;=9),"Alta",IF(AND(R21&gt;=3,R21&lt;=5),"Media","Baja")))</f>
        <v>Baja</v>
      </c>
      <c r="T21" s="110" t="str">
        <f>IF(S21="Alta",'LISTAS Y CRITERIOS CRITICIDAD'!$C$18,IF(S21="Media",'LISTAS Y CRITERIOS CRITICIDAD'!$C$19,IF(S21="Baja",'LISTAS Y CRITERIOS CRITICIDAD'!$C$20,"")))</f>
        <v>Revisión cumplimiento requisitos establecidos por SETIP</v>
      </c>
    </row>
    <row r="22" spans="1:20" ht="56.25">
      <c r="A22" s="88">
        <v>16</v>
      </c>
      <c r="B22" s="88" t="s">
        <v>26</v>
      </c>
      <c r="C22" s="110" t="s">
        <v>107</v>
      </c>
      <c r="D22" s="88">
        <v>9008734360</v>
      </c>
      <c r="E22" s="88">
        <v>3235753754</v>
      </c>
      <c r="F22" s="88"/>
      <c r="G22" s="126" t="s">
        <v>108</v>
      </c>
      <c r="H22" s="110" t="s">
        <v>109</v>
      </c>
      <c r="I22" s="88" t="s">
        <v>110</v>
      </c>
      <c r="J22" s="110" t="s">
        <v>111</v>
      </c>
      <c r="K22" s="88" t="s">
        <v>112</v>
      </c>
      <c r="L22" s="88" t="s">
        <v>21</v>
      </c>
      <c r="M22" s="110" t="s">
        <v>95</v>
      </c>
      <c r="N22" s="113" t="s">
        <v>47</v>
      </c>
      <c r="O22" s="88" t="s">
        <v>36</v>
      </c>
      <c r="P22" s="122">
        <v>1</v>
      </c>
      <c r="Q22" s="113">
        <v>2</v>
      </c>
      <c r="R22" s="113">
        <f t="shared" ref="R22" si="7">P22*Q22</f>
        <v>2</v>
      </c>
      <c r="S22" s="113" t="str">
        <f t="shared" ref="S22" si="8">IF(R22=0,"",IF(AND(R22&gt;=6,R22&lt;=9),"Alta",IF(AND(R22&gt;=3,R22&lt;=5),"Media","Baja")))</f>
        <v>Baja</v>
      </c>
      <c r="T22" s="110" t="str">
        <f>IF(S22="Alta",'LISTAS Y CRITERIOS CRITICIDAD'!$C$18,IF(S22="Media",'LISTAS Y CRITERIOS CRITICIDAD'!$C$19,IF(S22="Baja",'LISTAS Y CRITERIOS CRITICIDAD'!$C$20,"")))</f>
        <v>Revisión cumplimiento requisitos establecidos por SETIP</v>
      </c>
    </row>
    <row r="23" spans="1:20" ht="56.25">
      <c r="A23" s="88">
        <v>17</v>
      </c>
      <c r="B23" s="88" t="s">
        <v>26</v>
      </c>
      <c r="C23" s="110" t="s">
        <v>113</v>
      </c>
      <c r="D23" s="88">
        <v>8000775527</v>
      </c>
      <c r="E23" s="88">
        <v>3102728178</v>
      </c>
      <c r="F23" s="88"/>
      <c r="G23" s="126" t="s">
        <v>114</v>
      </c>
      <c r="H23" s="88" t="s">
        <v>115</v>
      </c>
      <c r="I23" s="88" t="s">
        <v>116</v>
      </c>
      <c r="J23" s="110" t="s">
        <v>117</v>
      </c>
      <c r="K23" s="110" t="s">
        <v>61</v>
      </c>
      <c r="L23" s="88" t="s">
        <v>79</v>
      </c>
      <c r="M23" s="110" t="s">
        <v>95</v>
      </c>
      <c r="N23" s="113" t="s">
        <v>47</v>
      </c>
      <c r="O23" s="88" t="s">
        <v>36</v>
      </c>
      <c r="P23" s="122">
        <v>1</v>
      </c>
      <c r="Q23" s="113">
        <v>2</v>
      </c>
      <c r="R23" s="113">
        <f t="shared" ref="R23" si="9">P23*Q23</f>
        <v>2</v>
      </c>
      <c r="S23" s="113" t="str">
        <f t="shared" ref="S23" si="10">IF(R23=0,"",IF(AND(R23&gt;=6,R23&lt;=9),"Alta",IF(AND(R23&gt;=3,R23&lt;=5),"Media","Baja")))</f>
        <v>Baja</v>
      </c>
      <c r="T23" s="110" t="str">
        <f>IF(S23="Alta",'LISTAS Y CRITERIOS CRITICIDAD'!$C$18,IF(S23="Media",'LISTAS Y CRITERIOS CRITICIDAD'!$C$19,IF(S23="Baja",'LISTAS Y CRITERIOS CRITICIDAD'!$C$20,"")))</f>
        <v>Revisión cumplimiento requisitos establecidos por SETIP</v>
      </c>
    </row>
  </sheetData>
  <autoFilter ref="A5:T9" xr:uid="{00000000-0009-0000-0000-00000B000000}">
    <filterColumn colId="12" showButton="0"/>
    <filterColumn colId="13" showButton="0"/>
    <filterColumn colId="15" showButton="0"/>
  </autoFilter>
  <dataConsolidate/>
  <mergeCells count="21">
    <mergeCell ref="G5:G7"/>
    <mergeCell ref="H5:H7"/>
    <mergeCell ref="I5:I7"/>
    <mergeCell ref="A1:D3"/>
    <mergeCell ref="E1:T2"/>
    <mergeCell ref="E3:L3"/>
    <mergeCell ref="M3:T3"/>
    <mergeCell ref="A5:A7"/>
    <mergeCell ref="B5:B7"/>
    <mergeCell ref="E5:E7"/>
    <mergeCell ref="F5:F7"/>
    <mergeCell ref="C5:C7"/>
    <mergeCell ref="D5:D7"/>
    <mergeCell ref="J5:J7"/>
    <mergeCell ref="K5:K7"/>
    <mergeCell ref="L5:L7"/>
    <mergeCell ref="M5:O6"/>
    <mergeCell ref="R5:R7"/>
    <mergeCell ref="S5:S7"/>
    <mergeCell ref="T5:T7"/>
    <mergeCell ref="P5:Q6"/>
  </mergeCells>
  <phoneticPr fontId="8" type="noConversion"/>
  <conditionalFormatting sqref="S8:S23">
    <cfRule type="cellIs" dxfId="800" priority="1" stopIfTrue="1" operator="equal">
      <formula>"alta"</formula>
    </cfRule>
    <cfRule type="cellIs" dxfId="799" priority="2" stopIfTrue="1" operator="equal">
      <formula>"media"</formula>
    </cfRule>
    <cfRule type="cellIs" dxfId="798" priority="3" stopIfTrue="1" operator="equal">
      <formula>"baja"</formula>
    </cfRule>
  </conditionalFormatting>
  <dataValidations count="1">
    <dataValidation type="list" allowBlank="1" showInputMessage="1" showErrorMessage="1" sqref="N24:N1048576" xr:uid="{00000000-0002-0000-0B00-000000000000}">
      <formula1>$A$10:$A$18</formula1>
    </dataValidation>
  </dataValidations>
  <hyperlinks>
    <hyperlink ref="G18" r:id="rId1" display="notificaciones_colombia@praxair.com" xr:uid="{00000000-0004-0000-0B00-000000000000}"/>
    <hyperlink ref="G19" r:id="rId2" xr:uid="{27772308-B1E2-4909-BCD9-20E6BC1A1190}"/>
    <hyperlink ref="G21" r:id="rId3" xr:uid="{4712CD31-D5E6-4FDD-83C8-4CD8675A56DD}"/>
    <hyperlink ref="G22" r:id="rId4" xr:uid="{017372F2-2792-4FA9-80C2-D0BBBB461AE2}"/>
    <hyperlink ref="G23" r:id="rId5" xr:uid="{B114C45B-63A0-42C3-961E-C6DEA6872D6C}"/>
  </hyperlinks>
  <pageMargins left="1.2649999999999999" right="0.7" top="0.75" bottom="0.75" header="0.3" footer="0.3"/>
  <pageSetup paperSize="9" scale="38" orientation="landscape" r:id="rId6"/>
  <drawing r:id="rId7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41BE745F-84BE-4C58-9DED-2FACCEC548AD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B4FAFBC2-65AB-4F69-9BFF-184F4EF04B1F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04D52E3D-BCC1-4AD9-9F6F-46D5211B0FF4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B00-000001000000}">
          <x14:formula1>
            <xm:f>'LISTAS Y CRITERIOS CRITICIDAD'!$A$11:$A$20</xm:f>
          </x14:formula1>
          <xm:sqref>N4:N23</xm:sqref>
        </x14:dataValidation>
        <x14:dataValidation type="list" allowBlank="1" showInputMessage="1" showErrorMessage="1" xr:uid="{00000000-0002-0000-0B00-000002000000}">
          <x14:formula1>
            <xm:f>'LISTAS Y CRITERIOS CRITICIDAD'!$A$3:$A$9</xm:f>
          </x14:formula1>
          <xm:sqref>M8:M18</xm:sqref>
        </x14:dataValidation>
        <x14:dataValidation type="list" allowBlank="1" showInputMessage="1" showErrorMessage="1" xr:uid="{00000000-0002-0000-0B00-000003000000}">
          <x14:formula1>
            <xm:f>'LISTAS Y CRITERIOS CRITICIDAD'!$A$22:$A$30</xm:f>
          </x14:formula1>
          <xm:sqref>O8:O21</xm:sqref>
        </x14:dataValidation>
        <x14:dataValidation type="list" allowBlank="1" showInputMessage="1" showErrorMessage="1" xr:uid="{00000000-0002-0000-0B00-000004000000}">
          <x14:formula1>
            <xm:f>'LISTAS Y CRITERIOS CRITICIDAD'!$C$7:$C$14</xm:f>
          </x14:formula1>
          <xm:sqref>L8:L18</xm:sqref>
        </x14:dataValidation>
        <x14:dataValidation type="list" allowBlank="1" showInputMessage="1" showErrorMessage="1" xr:uid="{00000000-0002-0000-0B00-000005000000}">
          <x14:formula1>
            <xm:f>'LISTAS Y CRITERIOS CRITICIDAD'!$F$7:$F$10</xm:f>
          </x14:formula1>
          <xm:sqref>P8:P23</xm:sqref>
        </x14:dataValidation>
        <x14:dataValidation type="list" allowBlank="1" showInputMessage="1" showErrorMessage="1" xr:uid="{00000000-0002-0000-0B00-000006000000}">
          <x14:formula1>
            <xm:f>'LISTAS Y CRITERIOS CRITICIDAD'!$F$15:$F$17</xm:f>
          </x14:formula1>
          <xm:sqref>Q8:Q23</xm:sqref>
        </x14:dataValidation>
        <x14:dataValidation type="list" allowBlank="1" showInputMessage="1" showErrorMessage="1" xr:uid="{00000000-0002-0000-0B00-000007000000}">
          <x14:formula1>
            <xm:f>'LISTAS Y CRITERIOS CRITICIDAD'!$C$2:$C$3</xm:f>
          </x14:formula1>
          <xm:sqref>B4:B1048576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31D0D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>
      <c r="B4" s="272" t="s">
        <v>118</v>
      </c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4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:AD27" si="0">AB25*AC25</f>
        <v>0</v>
      </c>
      <c r="AE25" s="229"/>
      <c r="AF25" s="230"/>
    </row>
    <row r="26" spans="2:32" ht="30" customHeight="1">
      <c r="B26" s="41">
        <v>2</v>
      </c>
      <c r="C26" s="228" t="s">
        <v>149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0.3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0"/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3</v>
      </c>
      <c r="C54" s="331"/>
      <c r="D54" s="331"/>
      <c r="E54" s="331"/>
      <c r="F54" s="331"/>
      <c r="G54" s="331"/>
      <c r="H54" s="331"/>
      <c r="I54" s="331"/>
      <c r="J54" s="331"/>
      <c r="K54" s="331">
        <v>3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9</v>
      </c>
      <c r="U54" s="332"/>
      <c r="V54" s="332"/>
      <c r="W54" s="332"/>
      <c r="X54" s="332"/>
      <c r="Y54" s="298" t="str">
        <f>IF(T54=0,"",IF(AND(T54&gt;=6,T54&lt;=9),"Alta",IF(AND(T54&gt;=3,T54&lt;=5),"Media","Baja")))</f>
        <v>Alta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 xml:space="preserve">Auditoria In Situ y Evaluación Anual  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B5:AF5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B41:AF41"/>
    <mergeCell ref="Y54:AC54"/>
    <mergeCell ref="AD54:AF54"/>
    <mergeCell ref="B48:AF48"/>
    <mergeCell ref="B49:K49"/>
    <mergeCell ref="U49:AB49"/>
    <mergeCell ref="AC49:AF49"/>
    <mergeCell ref="L49:T49"/>
    <mergeCell ref="B47:N47"/>
    <mergeCell ref="Q47:Y47"/>
    <mergeCell ref="AB47:AF47"/>
    <mergeCell ref="B8:V8"/>
    <mergeCell ref="C23:AA23"/>
    <mergeCell ref="AE23:AF23"/>
    <mergeCell ref="B13:AF13"/>
    <mergeCell ref="B14:B18"/>
    <mergeCell ref="C14:AA18"/>
    <mergeCell ref="AB14:AF14"/>
    <mergeCell ref="AB15:AF15"/>
    <mergeCell ref="AE18:AF18"/>
    <mergeCell ref="AB17:AF17"/>
    <mergeCell ref="AB16:AF16"/>
    <mergeCell ref="C21:AA21"/>
    <mergeCell ref="AE21:AF21"/>
    <mergeCell ref="C22:AA22"/>
    <mergeCell ref="B1:I3"/>
    <mergeCell ref="J1:AF2"/>
    <mergeCell ref="J3:Y3"/>
    <mergeCell ref="Z3:AF3"/>
    <mergeCell ref="B4:AF4"/>
    <mergeCell ref="R6:Y7"/>
    <mergeCell ref="Z6:AA7"/>
    <mergeCell ref="AB6:AE7"/>
    <mergeCell ref="AE22:AF22"/>
    <mergeCell ref="B12:AF12"/>
    <mergeCell ref="AF6:AF7"/>
    <mergeCell ref="B9:AF9"/>
    <mergeCell ref="B10:H10"/>
    <mergeCell ref="I10:AF10"/>
    <mergeCell ref="I11:S11"/>
    <mergeCell ref="T11:X11"/>
    <mergeCell ref="Y11:AF11"/>
    <mergeCell ref="B6:P7"/>
    <mergeCell ref="Q6:Q7"/>
    <mergeCell ref="AE8:AF8"/>
    <mergeCell ref="X8:AD8"/>
    <mergeCell ref="B39:AF39"/>
    <mergeCell ref="AE28:AF28"/>
    <mergeCell ref="AB42:AF42"/>
    <mergeCell ref="AB43:AF43"/>
    <mergeCell ref="AB44:AF44"/>
    <mergeCell ref="B42:M42"/>
    <mergeCell ref="B37:AA37"/>
    <mergeCell ref="AB37:AF37"/>
    <mergeCell ref="B35:AA35"/>
    <mergeCell ref="AB35:AF35"/>
    <mergeCell ref="B38:AF38"/>
    <mergeCell ref="C33:AA33"/>
    <mergeCell ref="AE33:AF33"/>
    <mergeCell ref="C34:AA34"/>
    <mergeCell ref="AE34:AF34"/>
    <mergeCell ref="C28:AA28"/>
    <mergeCell ref="B46:AF46"/>
    <mergeCell ref="B43:M43"/>
    <mergeCell ref="B44:M44"/>
    <mergeCell ref="O42:Z42"/>
    <mergeCell ref="O43:Z43"/>
    <mergeCell ref="O44:Z44"/>
    <mergeCell ref="B20:AA20"/>
    <mergeCell ref="B24:AA24"/>
    <mergeCell ref="B32:AA32"/>
    <mergeCell ref="B19:AF19"/>
    <mergeCell ref="B31:AF31"/>
    <mergeCell ref="AB20:AF20"/>
    <mergeCell ref="AB24:AF24"/>
    <mergeCell ref="AB32:AF32"/>
    <mergeCell ref="B29:AA29"/>
    <mergeCell ref="AB29:AF29"/>
    <mergeCell ref="C25:AA25"/>
    <mergeCell ref="AE25:AF25"/>
    <mergeCell ref="C26:AA26"/>
    <mergeCell ref="AE26:AF26"/>
    <mergeCell ref="AE27:AF27"/>
    <mergeCell ref="C27:AA27"/>
  </mergeCells>
  <conditionalFormatting sqref="L49 AD30 AB29 AB35 AB37">
    <cfRule type="cellIs" dxfId="794" priority="29" operator="between">
      <formula>0.01</formula>
      <formula>0.59</formula>
    </cfRule>
    <cfRule type="cellIs" dxfId="793" priority="30" operator="between">
      <formula>0.6</formula>
      <formula>0.79</formula>
    </cfRule>
    <cfRule type="cellIs" dxfId="792" priority="31" operator="between">
      <formula>0.8</formula>
      <formula>1</formula>
    </cfRule>
  </conditionalFormatting>
  <conditionalFormatting sqref="Y54">
    <cfRule type="cellIs" dxfId="791" priority="25" stopIfTrue="1" operator="equal">
      <formula>"alta"</formula>
    </cfRule>
    <cfRule type="cellIs" dxfId="790" priority="27" stopIfTrue="1" operator="equal">
      <formula>"media"</formula>
    </cfRule>
    <cfRule type="cellIs" dxfId="789" priority="28" stopIfTrue="1" operator="equal">
      <formula>"baja"</formula>
    </cfRule>
  </conditionalFormatting>
  <conditionalFormatting sqref="AC49">
    <cfRule type="cellIs" dxfId="788" priority="7" operator="between">
      <formula>0.01</formula>
      <formula>0.59</formula>
    </cfRule>
    <cfRule type="cellIs" dxfId="787" priority="8" operator="between">
      <formula>0.6</formula>
      <formula>0.79</formula>
    </cfRule>
    <cfRule type="cellIs" dxfId="786" priority="9" operator="between">
      <formula>0.8</formula>
      <formula>1</formula>
    </cfRule>
  </conditionalFormatting>
  <conditionalFormatting sqref="AD36">
    <cfRule type="cellIs" dxfId="785" priority="1" operator="between">
      <formula>0.01</formula>
      <formula>0.59</formula>
    </cfRule>
    <cfRule type="cellIs" dxfId="784" priority="2" operator="between">
      <formula>0.6</formula>
      <formula>0.79</formula>
    </cfRule>
    <cfRule type="cellIs" dxfId="783" priority="3" operator="between">
      <formula>0.8</formula>
      <formula>1</formula>
    </cfRule>
  </conditionalFormatting>
  <dataValidations count="3">
    <dataValidation allowBlank="1" showErrorMessage="1" sqref="AD33:AD34 AD21:AD23 AD25:AD28" xr:uid="{00000000-0002-0000-0C00-000000000000}"/>
    <dataValidation type="list" allowBlank="1" showErrorMessage="1" sqref="AC25:AC28 AC21:AC23" xr:uid="{00000000-0002-0000-0C00-000001000000}">
      <formula1>"1,0"</formula1>
    </dataValidation>
    <dataValidation type="list" allowBlank="1" showErrorMessage="1" sqref="AC33:AC34" xr:uid="{00000000-0002-0000-0C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9" operator="containsText" id="{CC044EB6-0A2E-4E01-96D0-08B42FDC29B5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20" operator="containsText" id="{BCBD43B4-C730-4BE2-9254-E319C3844F97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21" operator="containsText" id="{BEB3F353-7E9A-41DF-8FC8-BEAD779EFA49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C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0C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175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176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0.2</v>
      </c>
      <c r="AC25" s="13"/>
      <c r="AD25" s="12">
        <f t="shared" ref="AD25:AD26" si="0">AB25*AC25</f>
        <v>0</v>
      </c>
      <c r="AE25" s="229"/>
      <c r="AF25" s="230"/>
    </row>
    <row r="26" spans="2:32" ht="30" customHeight="1">
      <c r="B26" s="41">
        <v>2</v>
      </c>
      <c r="C26" s="336" t="s">
        <v>177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0.3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2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4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</mergeCells>
  <conditionalFormatting sqref="L49 AD30 AB29 AB35 AB37">
    <cfRule type="cellIs" dxfId="779" priority="13" operator="between">
      <formula>0.01</formula>
      <formula>0.59</formula>
    </cfRule>
    <cfRule type="cellIs" dxfId="778" priority="14" operator="between">
      <formula>0.6</formula>
      <formula>0.79</formula>
    </cfRule>
    <cfRule type="cellIs" dxfId="777" priority="15" operator="between">
      <formula>0.8</formula>
      <formula>1</formula>
    </cfRule>
  </conditionalFormatting>
  <conditionalFormatting sqref="Y54">
    <cfRule type="cellIs" dxfId="776" priority="10" stopIfTrue="1" operator="equal">
      <formula>"alta"</formula>
    </cfRule>
    <cfRule type="cellIs" dxfId="775" priority="11" stopIfTrue="1" operator="equal">
      <formula>"media"</formula>
    </cfRule>
    <cfRule type="cellIs" dxfId="774" priority="12" stopIfTrue="1" operator="equal">
      <formula>"baja"</formula>
    </cfRule>
  </conditionalFormatting>
  <conditionalFormatting sqref="AC49">
    <cfRule type="cellIs" dxfId="773" priority="4" operator="between">
      <formula>0.01</formula>
      <formula>0.59</formula>
    </cfRule>
    <cfRule type="cellIs" dxfId="772" priority="5" operator="between">
      <formula>0.6</formula>
      <formula>0.79</formula>
    </cfRule>
    <cfRule type="cellIs" dxfId="771" priority="6" operator="between">
      <formula>0.8</formula>
      <formula>1</formula>
    </cfRule>
  </conditionalFormatting>
  <conditionalFormatting sqref="AD36">
    <cfRule type="cellIs" dxfId="770" priority="1" operator="between">
      <formula>0.01</formula>
      <formula>0.59</formula>
    </cfRule>
    <cfRule type="cellIs" dxfId="769" priority="2" operator="between">
      <formula>0.6</formula>
      <formula>0.79</formula>
    </cfRule>
    <cfRule type="cellIs" dxfId="768" priority="3" operator="between">
      <formula>0.8</formula>
      <formula>1</formula>
    </cfRule>
  </conditionalFormatting>
  <dataValidations count="3">
    <dataValidation type="list" allowBlank="1" showErrorMessage="1" sqref="AC33:AC34" xr:uid="{00000000-0002-0000-0D00-000000000000}">
      <formula1>"0,1,2,3"</formula1>
    </dataValidation>
    <dataValidation type="list" allowBlank="1" showErrorMessage="1" sqref="AC25:AC28 AC21:AC23" xr:uid="{00000000-0002-0000-0D00-000001000000}">
      <formula1>"1,0"</formula1>
    </dataValidation>
    <dataValidation allowBlank="1" showErrorMessage="1" sqref="AD33:AD34 AD21:AD23 AD25:AD28" xr:uid="{00000000-0002-0000-0D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643EFCA-54D3-4536-9804-E516CEAD6D2E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F021B4D6-94B9-4CBD-A365-D914C1874B90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8F7BF4B3-19D9-4133-A4A2-4AFB0FF2C18D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D00-000003000000}">
          <x14:formula1>
            <xm:f>'LISTAS Y CRITERIOS CRITICIDAD'!$F$7:$F$10</xm:f>
          </x14:formula1>
          <xm:sqref>B54:J54</xm:sqref>
        </x14:dataValidation>
        <x14:dataValidation type="list" allowBlank="1" showInputMessage="1" showErrorMessage="1" xr:uid="{00000000-0002-0000-0D00-000004000000}">
          <x14:formula1>
            <xm:f>'LISTAS Y CRITERIOS CRITICIDAD'!$F$15:$F$17</xm:f>
          </x14:formula1>
          <xm:sqref>K54:S54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178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2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1:AA31"/>
    <mergeCell ref="AB31:AF31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41:M41"/>
    <mergeCell ref="O41:Z41"/>
    <mergeCell ref="AB41:AF4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764" priority="13" operator="between">
      <formula>0.01</formula>
      <formula>0.59</formula>
    </cfRule>
    <cfRule type="cellIs" dxfId="763" priority="14" operator="between">
      <formula>0.6</formula>
      <formula>0.79</formula>
    </cfRule>
    <cfRule type="cellIs" dxfId="762" priority="15" operator="between">
      <formula>0.8</formula>
      <formula>1</formula>
    </cfRule>
  </conditionalFormatting>
  <conditionalFormatting sqref="Y53">
    <cfRule type="cellIs" dxfId="761" priority="10" stopIfTrue="1" operator="equal">
      <formula>"alta"</formula>
    </cfRule>
    <cfRule type="cellIs" dxfId="760" priority="11" stopIfTrue="1" operator="equal">
      <formula>"media"</formula>
    </cfRule>
    <cfRule type="cellIs" dxfId="759" priority="12" stopIfTrue="1" operator="equal">
      <formula>"baja"</formula>
    </cfRule>
  </conditionalFormatting>
  <conditionalFormatting sqref="AC48">
    <cfRule type="cellIs" dxfId="758" priority="4" operator="between">
      <formula>0.01</formula>
      <formula>0.59</formula>
    </cfRule>
    <cfRule type="cellIs" dxfId="757" priority="5" operator="between">
      <formula>0.6</formula>
      <formula>0.79</formula>
    </cfRule>
    <cfRule type="cellIs" dxfId="756" priority="6" operator="between">
      <formula>0.8</formula>
      <formula>1</formula>
    </cfRule>
  </conditionalFormatting>
  <conditionalFormatting sqref="AD35">
    <cfRule type="cellIs" dxfId="755" priority="1" operator="between">
      <formula>0.01</formula>
      <formula>0.59</formula>
    </cfRule>
    <cfRule type="cellIs" dxfId="754" priority="2" operator="between">
      <formula>0.6</formula>
      <formula>0.79</formula>
    </cfRule>
    <cfRule type="cellIs" dxfId="753" priority="3" operator="between">
      <formula>0.8</formula>
      <formula>1</formula>
    </cfRule>
  </conditionalFormatting>
  <dataValidations count="3">
    <dataValidation allowBlank="1" showErrorMessage="1" sqref="AD21:AD23 AD32:AD33 AD25:AD27" xr:uid="{00000000-0002-0000-0E00-000000000000}"/>
    <dataValidation type="list" allowBlank="1" showErrorMessage="1" sqref="AC21:AC23 AC25:AC27" xr:uid="{00000000-0002-0000-0E00-000001000000}">
      <formula1>"1,0"</formula1>
    </dataValidation>
    <dataValidation type="list" allowBlank="1" showErrorMessage="1" sqref="AC32:AC33" xr:uid="{00000000-0002-0000-0E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15F4A9BD-973F-4FA3-8856-30040C8EA82E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4DE64D22-0D2F-49A2-A8EA-E6CCF4F8197D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9F94A047-061F-4D91-A441-0439BF5D0447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0E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179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180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2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C32:AA32"/>
    <mergeCell ref="AE32:AF32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31:AA31"/>
    <mergeCell ref="AB31:AF31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1:M41"/>
    <mergeCell ref="O41:Z41"/>
    <mergeCell ref="AB41:AF41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749" priority="13" operator="between">
      <formula>0.01</formula>
      <formula>0.59</formula>
    </cfRule>
    <cfRule type="cellIs" dxfId="748" priority="14" operator="between">
      <formula>0.6</formula>
      <formula>0.79</formula>
    </cfRule>
    <cfRule type="cellIs" dxfId="747" priority="15" operator="between">
      <formula>0.8</formula>
      <formula>1</formula>
    </cfRule>
  </conditionalFormatting>
  <conditionalFormatting sqref="Y53">
    <cfRule type="cellIs" dxfId="746" priority="10" stopIfTrue="1" operator="equal">
      <formula>"alta"</formula>
    </cfRule>
    <cfRule type="cellIs" dxfId="745" priority="11" stopIfTrue="1" operator="equal">
      <formula>"media"</formula>
    </cfRule>
    <cfRule type="cellIs" dxfId="744" priority="12" stopIfTrue="1" operator="equal">
      <formula>"baja"</formula>
    </cfRule>
  </conditionalFormatting>
  <conditionalFormatting sqref="AC48">
    <cfRule type="cellIs" dxfId="743" priority="4" operator="between">
      <formula>0.01</formula>
      <formula>0.59</formula>
    </cfRule>
    <cfRule type="cellIs" dxfId="742" priority="5" operator="between">
      <formula>0.6</formula>
      <formula>0.79</formula>
    </cfRule>
    <cfRule type="cellIs" dxfId="741" priority="6" operator="between">
      <formula>0.8</formula>
      <formula>1</formula>
    </cfRule>
  </conditionalFormatting>
  <conditionalFormatting sqref="AD35">
    <cfRule type="cellIs" dxfId="740" priority="1" operator="between">
      <formula>0.01</formula>
      <formula>0.59</formula>
    </cfRule>
    <cfRule type="cellIs" dxfId="739" priority="2" operator="between">
      <formula>0.6</formula>
      <formula>0.79</formula>
    </cfRule>
    <cfRule type="cellIs" dxfId="738" priority="3" operator="between">
      <formula>0.8</formula>
      <formula>1</formula>
    </cfRule>
  </conditionalFormatting>
  <dataValidations count="3">
    <dataValidation type="list" allowBlank="1" showErrorMessage="1" sqref="AC32:AC33" xr:uid="{00000000-0002-0000-0F00-000000000000}">
      <formula1>"0,1,2,3"</formula1>
    </dataValidation>
    <dataValidation type="list" allowBlank="1" showErrorMessage="1" sqref="AC21:AC23 AC25:AC27" xr:uid="{00000000-0002-0000-0F00-000001000000}">
      <formula1>"1,0"</formula1>
    </dataValidation>
    <dataValidation allowBlank="1" showErrorMessage="1" sqref="AD21:AD23 AD32:AD33 AD25:AD27" xr:uid="{00000000-0002-0000-0F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B8880E4-DD48-41E4-BFB0-8424CF1D53E8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4D3EAB35-4E03-41B8-9CAA-66C7D8C328B5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6229C3A0-A381-46A5-ACDE-2A2B12AF058C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F00-000003000000}">
          <x14:formula1>
            <xm:f>'LISTAS Y CRITERIOS CRITICIDAD'!$F$7:$F$10</xm:f>
          </x14:formula1>
          <xm:sqref>B53:J53</xm:sqref>
        </x14:dataValidation>
        <x14:dataValidation type="list" allowBlank="1" showInputMessage="1" showErrorMessage="1" xr:uid="{00000000-0002-0000-0F00-000004000000}">
          <x14:formula1>
            <xm:f>'LISTAS Y CRITERIOS CRITICIDAD'!$F$15:$F$17</xm:f>
          </x14:formula1>
          <xm:sqref>K53:S53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/>
  </sheetPr>
  <dimension ref="A1:T23"/>
  <sheetViews>
    <sheetView showGridLines="0" zoomScaleNormal="100" workbookViewId="0">
      <selection activeCell="C11" sqref="C10:R11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81" t="s">
        <v>48</v>
      </c>
      <c r="C8" s="82" t="s">
        <v>181</v>
      </c>
      <c r="D8" s="82" t="s">
        <v>182</v>
      </c>
      <c r="E8" s="81">
        <v>3720733</v>
      </c>
      <c r="F8" s="81"/>
      <c r="G8" s="83" t="s">
        <v>183</v>
      </c>
      <c r="H8" s="81" t="s">
        <v>184</v>
      </c>
      <c r="I8" s="82" t="s">
        <v>185</v>
      </c>
      <c r="J8" s="82" t="s">
        <v>186</v>
      </c>
      <c r="K8" s="82" t="s">
        <v>186</v>
      </c>
      <c r="L8" s="82" t="s">
        <v>34</v>
      </c>
      <c r="M8" s="82" t="s">
        <v>187</v>
      </c>
      <c r="N8" s="82" t="s">
        <v>36</v>
      </c>
      <c r="O8" s="82" t="s">
        <v>188</v>
      </c>
      <c r="P8" s="82">
        <v>2</v>
      </c>
      <c r="Q8" s="82">
        <v>2</v>
      </c>
      <c r="R8" s="82">
        <f>P8*Q8</f>
        <v>4</v>
      </c>
      <c r="S8" s="78" t="str">
        <f>IF(R8=0,"",IF(AND(R8&gt;=6,R8&lt;=9),"Alta",IF(AND(R8&gt;=3,R8&lt;=5),"Media","Baja")))</f>
        <v>Media</v>
      </c>
      <c r="T8" s="77" t="str">
        <f>IF(S8="Alta",'LISTAS Y CRITERIOS CRITICIDAD'!$C$18,IF(S8="Media",'LISTAS Y CRITERIOS CRITICIDAD'!$C$19,IF(S8="Baja",'LISTAS Y CRITERIOS CRITICIDAD'!$C$20,"")))</f>
        <v>Auditoría Documental y Evaluación Anual</v>
      </c>
    </row>
    <row r="9" spans="1:20" s="8" customFormat="1" ht="41.25" customHeight="1">
      <c r="A9" s="6">
        <v>2</v>
      </c>
      <c r="B9" s="84" t="s">
        <v>48</v>
      </c>
      <c r="C9" s="85" t="s">
        <v>189</v>
      </c>
      <c r="D9" s="85" t="s">
        <v>190</v>
      </c>
      <c r="E9" s="84"/>
      <c r="F9" s="84">
        <v>3155388940</v>
      </c>
      <c r="G9" s="86" t="s">
        <v>191</v>
      </c>
      <c r="H9" s="84" t="s">
        <v>192</v>
      </c>
      <c r="I9" s="84" t="s">
        <v>84</v>
      </c>
      <c r="J9" s="85" t="s">
        <v>193</v>
      </c>
      <c r="K9" s="85" t="s">
        <v>194</v>
      </c>
      <c r="L9" s="85" t="s">
        <v>195</v>
      </c>
      <c r="M9" s="85" t="s">
        <v>36</v>
      </c>
      <c r="N9" s="85" t="s">
        <v>196</v>
      </c>
      <c r="O9" s="85" t="s">
        <v>197</v>
      </c>
      <c r="P9" s="85">
        <v>3</v>
      </c>
      <c r="Q9" s="85">
        <v>2</v>
      </c>
      <c r="R9" s="85">
        <f t="shared" ref="R9:R18" si="0">P9*Q9</f>
        <v>6</v>
      </c>
      <c r="S9" s="7" t="str">
        <f t="shared" ref="S9:S19" si="1">IF(R9=0,"",IF(AND(R9&gt;=6,R9&lt;=9),"Alta",IF(AND(R9&gt;=3,R9&lt;=5),"Media","Baja")))</f>
        <v>Alta</v>
      </c>
      <c r="T9" s="2" t="str">
        <f>IF(S9="Alta",'LISTAS Y CRITERIOS CRITICIDAD'!$C$18,IF(S9="Media",'LISTAS Y CRITERIOS CRITICIDAD'!$C$19,IF(S9="Baja",'LISTAS Y CRITERIOS CRITICIDAD'!$C$20,"")))</f>
        <v xml:space="preserve">Auditoria In Situ y Evaluación Anual  </v>
      </c>
    </row>
    <row r="10" spans="1:20" s="8" customFormat="1" ht="41.25" customHeight="1">
      <c r="A10" s="6">
        <v>3</v>
      </c>
      <c r="B10" s="84" t="s">
        <v>26</v>
      </c>
      <c r="C10" s="85" t="s">
        <v>198</v>
      </c>
      <c r="D10" s="85" t="s">
        <v>199</v>
      </c>
      <c r="E10" s="84">
        <v>4312172</v>
      </c>
      <c r="F10" s="84">
        <v>3003324812</v>
      </c>
      <c r="G10" s="86" t="s">
        <v>200</v>
      </c>
      <c r="H10" s="84" t="s">
        <v>201</v>
      </c>
      <c r="I10" s="85" t="s">
        <v>76</v>
      </c>
      <c r="J10" s="85" t="s">
        <v>202</v>
      </c>
      <c r="K10" s="85" t="s">
        <v>202</v>
      </c>
      <c r="L10" s="85" t="s">
        <v>195</v>
      </c>
      <c r="M10" s="85" t="s">
        <v>46</v>
      </c>
      <c r="N10" s="85" t="s">
        <v>36</v>
      </c>
      <c r="O10" s="85" t="s">
        <v>203</v>
      </c>
      <c r="P10" s="85">
        <v>2</v>
      </c>
      <c r="Q10" s="85">
        <v>2</v>
      </c>
      <c r="R10" s="85">
        <f t="shared" si="0"/>
        <v>4</v>
      </c>
      <c r="S10" s="7" t="str">
        <f t="shared" si="1"/>
        <v>Media</v>
      </c>
      <c r="T10" s="2" t="str">
        <f>IF(S10="Alta",'LISTAS Y CRITERIOS CRITICIDAD'!$C$18,IF(S10="Media",'LISTAS Y CRITERIOS CRITICIDAD'!$C$19,IF(S10="Baja",'LISTAS Y CRITERIOS CRITICIDAD'!$C$20,"")))</f>
        <v>Auditoría Documental y Evaluación Anual</v>
      </c>
    </row>
    <row r="11" spans="1:20" s="8" customFormat="1" ht="41.25" customHeight="1">
      <c r="A11" s="6">
        <v>4</v>
      </c>
      <c r="B11" s="2" t="s">
        <v>26</v>
      </c>
      <c r="C11" s="7" t="s">
        <v>204</v>
      </c>
      <c r="D11" s="7" t="s">
        <v>205</v>
      </c>
      <c r="E11" s="2">
        <v>6023323</v>
      </c>
      <c r="F11" s="2">
        <v>3112101859</v>
      </c>
      <c r="G11" s="3" t="s">
        <v>206</v>
      </c>
      <c r="H11" s="2" t="s">
        <v>207</v>
      </c>
      <c r="I11" s="2" t="s">
        <v>84</v>
      </c>
      <c r="J11" s="7" t="s">
        <v>208</v>
      </c>
      <c r="K11" s="7" t="s">
        <v>209</v>
      </c>
      <c r="L11" s="7" t="s">
        <v>195</v>
      </c>
      <c r="M11" s="7" t="s">
        <v>36</v>
      </c>
      <c r="N11" s="7" t="s">
        <v>196</v>
      </c>
      <c r="O11" s="7" t="s">
        <v>210</v>
      </c>
      <c r="P11" s="7">
        <v>2</v>
      </c>
      <c r="Q11" s="7">
        <v>1</v>
      </c>
      <c r="R11" s="7">
        <f t="shared" si="0"/>
        <v>2</v>
      </c>
      <c r="S11" s="7" t="str">
        <f t="shared" si="1"/>
        <v>Baja</v>
      </c>
      <c r="T11" s="2" t="str">
        <f>IF(S11="Alta",'LISTAS Y CRITERIOS CRITICIDAD'!$C$18,IF(S11="Media",'LISTAS Y CRITERIOS CRITICIDAD'!$C$19,IF(S11="Baja",'LISTAS Y CRITERIOS CRITICIDAD'!$C$20,"")))</f>
        <v>Revisión cumplimiento requisitos establecidos por SETIP</v>
      </c>
    </row>
    <row r="12" spans="1:20" s="30" customFormat="1" ht="41.25" customHeight="1">
      <c r="A12" s="6">
        <v>5</v>
      </c>
      <c r="B12" s="84" t="s">
        <v>48</v>
      </c>
      <c r="C12" s="85" t="s">
        <v>211</v>
      </c>
      <c r="D12" s="85" t="s">
        <v>212</v>
      </c>
      <c r="E12" s="84" t="s">
        <v>213</v>
      </c>
      <c r="F12" s="84"/>
      <c r="G12" s="86" t="s">
        <v>214</v>
      </c>
      <c r="H12" s="84" t="s">
        <v>215</v>
      </c>
      <c r="I12" s="84" t="s">
        <v>216</v>
      </c>
      <c r="J12" s="85" t="s">
        <v>193</v>
      </c>
      <c r="K12" s="85" t="s">
        <v>194</v>
      </c>
      <c r="L12" s="85" t="s">
        <v>195</v>
      </c>
      <c r="M12" s="85" t="s">
        <v>36</v>
      </c>
      <c r="N12" s="85" t="s">
        <v>196</v>
      </c>
      <c r="O12" s="85" t="s">
        <v>197</v>
      </c>
      <c r="P12" s="85">
        <v>3</v>
      </c>
      <c r="Q12" s="85">
        <v>2</v>
      </c>
      <c r="R12" s="85">
        <f t="shared" si="0"/>
        <v>6</v>
      </c>
      <c r="S12" s="7" t="str">
        <f t="shared" si="1"/>
        <v>Alta</v>
      </c>
      <c r="T12" s="2" t="str">
        <f>IF(S12="Alta",'LISTAS Y CRITERIOS CRITICIDAD'!$C$18,IF(S12="Media",'LISTAS Y CRITERIOS CRITICIDAD'!$C$19,IF(S12="Baja",'LISTAS Y CRITERIOS CRITICIDAD'!$C$20,"")))</f>
        <v xml:space="preserve">Auditoria In Situ y Evaluación Anual  </v>
      </c>
    </row>
    <row r="13" spans="1:20" ht="41.25" customHeight="1">
      <c r="A13" s="6">
        <v>6</v>
      </c>
      <c r="B13" s="2" t="s">
        <v>26</v>
      </c>
      <c r="C13" s="7" t="s">
        <v>217</v>
      </c>
      <c r="D13" s="7" t="s">
        <v>218</v>
      </c>
      <c r="E13" s="2"/>
      <c r="F13" s="2">
        <v>31664511014</v>
      </c>
      <c r="G13" s="3" t="s">
        <v>219</v>
      </c>
      <c r="H13" s="2" t="s">
        <v>220</v>
      </c>
      <c r="I13" s="2" t="s">
        <v>221</v>
      </c>
      <c r="J13" s="7" t="s">
        <v>193</v>
      </c>
      <c r="K13" s="7" t="s">
        <v>194</v>
      </c>
      <c r="L13" s="7" t="s">
        <v>195</v>
      </c>
      <c r="M13" s="7" t="s">
        <v>36</v>
      </c>
      <c r="N13" s="7" t="s">
        <v>196</v>
      </c>
      <c r="O13" s="7" t="s">
        <v>197</v>
      </c>
      <c r="P13" s="7">
        <v>3</v>
      </c>
      <c r="Q13" s="7">
        <v>2</v>
      </c>
      <c r="R13" s="7">
        <f t="shared" si="0"/>
        <v>6</v>
      </c>
      <c r="S13" s="7" t="str">
        <f t="shared" si="1"/>
        <v>Alta</v>
      </c>
      <c r="T13" s="2" t="str">
        <f>IF(S13="Alta",'LISTAS Y CRITERIOS CRITICIDAD'!$C$18,IF(S13="Media",'LISTAS Y CRITERIOS CRITICIDAD'!$C$19,IF(S13="Baja",'LISTAS Y CRITERIOS CRITICIDAD'!$C$20,"")))</f>
        <v xml:space="preserve">Auditoria In Situ y Evaluación Anual  </v>
      </c>
    </row>
    <row r="14" spans="1:20" ht="41.25" customHeight="1">
      <c r="A14" s="6">
        <v>7</v>
      </c>
      <c r="B14" s="84" t="s">
        <v>48</v>
      </c>
      <c r="C14" s="85" t="s">
        <v>222</v>
      </c>
      <c r="D14" s="85" t="s">
        <v>223</v>
      </c>
      <c r="E14" s="84"/>
      <c r="F14" s="84" t="s">
        <v>224</v>
      </c>
      <c r="G14" s="86" t="s">
        <v>225</v>
      </c>
      <c r="H14" s="84" t="s">
        <v>226</v>
      </c>
      <c r="I14" s="84" t="s">
        <v>227</v>
      </c>
      <c r="J14" s="85" t="s">
        <v>193</v>
      </c>
      <c r="K14" s="85" t="s">
        <v>194</v>
      </c>
      <c r="L14" s="85" t="s">
        <v>195</v>
      </c>
      <c r="M14" s="85" t="s">
        <v>36</v>
      </c>
      <c r="N14" s="85" t="s">
        <v>196</v>
      </c>
      <c r="O14" s="85" t="s">
        <v>197</v>
      </c>
      <c r="P14" s="85">
        <v>3</v>
      </c>
      <c r="Q14" s="85">
        <v>2</v>
      </c>
      <c r="R14" s="85">
        <f t="shared" si="0"/>
        <v>6</v>
      </c>
      <c r="S14" s="7" t="str">
        <f t="shared" si="1"/>
        <v>Alta</v>
      </c>
      <c r="T14" s="2" t="str">
        <f>IF(S14="Alta",'LISTAS Y CRITERIOS CRITICIDAD'!$C$18,IF(S14="Media",'LISTAS Y CRITERIOS CRITICIDAD'!$C$19,IF(S14="Baja",'LISTAS Y CRITERIOS CRITICIDAD'!$C$20,"")))</f>
        <v xml:space="preserve">Auditoria In Situ y Evaluación Anual  </v>
      </c>
    </row>
    <row r="15" spans="1:20" ht="41.25" customHeight="1">
      <c r="A15" s="6">
        <v>8</v>
      </c>
      <c r="B15" s="2" t="s">
        <v>26</v>
      </c>
      <c r="C15" s="7" t="s">
        <v>228</v>
      </c>
      <c r="D15" s="7" t="s">
        <v>229</v>
      </c>
      <c r="E15" s="2">
        <v>8744141</v>
      </c>
      <c r="F15" s="2">
        <v>3112368111</v>
      </c>
      <c r="G15" s="2" t="s">
        <v>230</v>
      </c>
      <c r="H15" s="2" t="s">
        <v>231</v>
      </c>
      <c r="I15" s="2" t="s">
        <v>216</v>
      </c>
      <c r="J15" s="7" t="s">
        <v>193</v>
      </c>
      <c r="K15" s="7" t="s">
        <v>194</v>
      </c>
      <c r="L15" s="7" t="s">
        <v>195</v>
      </c>
      <c r="M15" s="7" t="s">
        <v>36</v>
      </c>
      <c r="N15" s="7" t="s">
        <v>196</v>
      </c>
      <c r="O15" s="7" t="s">
        <v>197</v>
      </c>
      <c r="P15" s="7">
        <v>3</v>
      </c>
      <c r="Q15" s="7">
        <v>2</v>
      </c>
      <c r="R15" s="7">
        <f t="shared" si="0"/>
        <v>6</v>
      </c>
      <c r="S15" s="7" t="str">
        <f t="shared" si="1"/>
        <v>Alta</v>
      </c>
      <c r="T15" s="2" t="str">
        <f>IF(S15="Alta",'LISTAS Y CRITERIOS CRITICIDAD'!$C$18,IF(S15="Media",'LISTAS Y CRITERIOS CRITICIDAD'!$C$19,IF(S15="Baja",'LISTAS Y CRITERIOS CRITICIDAD'!$C$20,"")))</f>
        <v xml:space="preserve">Auditoria In Situ y Evaluación Anual  </v>
      </c>
    </row>
    <row r="16" spans="1:20" s="8" customFormat="1" ht="41.25" customHeight="1">
      <c r="A16" s="6">
        <v>9</v>
      </c>
      <c r="B16" s="84" t="s">
        <v>48</v>
      </c>
      <c r="C16" s="85" t="s">
        <v>232</v>
      </c>
      <c r="D16" s="85" t="s">
        <v>233</v>
      </c>
      <c r="E16" s="85"/>
      <c r="F16" s="85">
        <v>3209087690</v>
      </c>
      <c r="G16" s="86" t="s">
        <v>234</v>
      </c>
      <c r="H16" s="84" t="s">
        <v>235</v>
      </c>
      <c r="I16" s="84" t="s">
        <v>236</v>
      </c>
      <c r="J16" s="85" t="s">
        <v>193</v>
      </c>
      <c r="K16" s="85" t="s">
        <v>194</v>
      </c>
      <c r="L16" s="85" t="s">
        <v>195</v>
      </c>
      <c r="M16" s="85" t="s">
        <v>36</v>
      </c>
      <c r="N16" s="85" t="s">
        <v>196</v>
      </c>
      <c r="O16" s="85" t="s">
        <v>197</v>
      </c>
      <c r="P16" s="85">
        <v>3</v>
      </c>
      <c r="Q16" s="85">
        <v>2</v>
      </c>
      <c r="R16" s="85">
        <f t="shared" si="0"/>
        <v>6</v>
      </c>
      <c r="S16" s="7" t="str">
        <f t="shared" si="1"/>
        <v>Alta</v>
      </c>
      <c r="T16" s="2" t="str">
        <f>IF(S16="Alta",'LISTAS Y CRITERIOS CRITICIDAD'!$C$18,IF(S16="Media",'LISTAS Y CRITERIOS CRITICIDAD'!$C$19,IF(S16="Baja",'LISTAS Y CRITERIOS CRITICIDAD'!$C$20,"")))</f>
        <v xml:space="preserve">Auditoria In Situ y Evaluación Anual  </v>
      </c>
    </row>
    <row r="17" spans="1:20" s="8" customFormat="1" ht="41.25" customHeight="1">
      <c r="A17" s="6">
        <v>10</v>
      </c>
      <c r="B17" s="84" t="s">
        <v>26</v>
      </c>
      <c r="C17" s="85" t="s">
        <v>237</v>
      </c>
      <c r="D17" s="85" t="s">
        <v>238</v>
      </c>
      <c r="E17" s="85">
        <v>8072143</v>
      </c>
      <c r="F17" s="85">
        <v>3123009116</v>
      </c>
      <c r="G17" s="86" t="s">
        <v>239</v>
      </c>
      <c r="H17" s="84" t="s">
        <v>240</v>
      </c>
      <c r="I17" s="84" t="s">
        <v>42</v>
      </c>
      <c r="J17" s="85" t="s">
        <v>209</v>
      </c>
      <c r="K17" s="85" t="s">
        <v>209</v>
      </c>
      <c r="L17" s="85" t="s">
        <v>195</v>
      </c>
      <c r="M17" s="85" t="s">
        <v>36</v>
      </c>
      <c r="N17" s="85" t="s">
        <v>196</v>
      </c>
      <c r="O17" s="85" t="s">
        <v>210</v>
      </c>
      <c r="P17" s="85">
        <v>2</v>
      </c>
      <c r="Q17" s="85">
        <v>1</v>
      </c>
      <c r="R17" s="85">
        <f t="shared" si="0"/>
        <v>2</v>
      </c>
      <c r="S17" s="7" t="str">
        <f t="shared" si="1"/>
        <v>Baja</v>
      </c>
      <c r="T17" s="2" t="str">
        <f>IF(S17="Alta",'LISTAS Y CRITERIOS CRITICIDAD'!$C$18,IF(S17="Media",'LISTAS Y CRITERIOS CRITICIDAD'!$C$19,IF(S17="Baja",'LISTAS Y CRITERIOS CRITICIDAD'!$C$20,"")))</f>
        <v>Revisión cumplimiento requisitos establecidos por SETIP</v>
      </c>
    </row>
    <row r="18" spans="1:20" ht="41.25" customHeight="1">
      <c r="A18" s="6">
        <v>11</v>
      </c>
      <c r="B18" s="2" t="s">
        <v>241</v>
      </c>
      <c r="C18" s="7" t="s">
        <v>242</v>
      </c>
      <c r="D18" s="7" t="s">
        <v>243</v>
      </c>
      <c r="E18" s="7" t="s">
        <v>244</v>
      </c>
      <c r="F18" s="7"/>
      <c r="G18" s="3" t="s">
        <v>245</v>
      </c>
      <c r="H18" s="2" t="s">
        <v>246</v>
      </c>
      <c r="I18" s="2" t="s">
        <v>42</v>
      </c>
      <c r="J18" s="7" t="s">
        <v>247</v>
      </c>
      <c r="K18" s="7" t="s">
        <v>248</v>
      </c>
      <c r="L18" s="7" t="s">
        <v>195</v>
      </c>
      <c r="M18" s="7" t="s">
        <v>35</v>
      </c>
      <c r="N18" s="7" t="s">
        <v>36</v>
      </c>
      <c r="O18" s="7" t="s">
        <v>36</v>
      </c>
      <c r="P18" s="7">
        <v>1</v>
      </c>
      <c r="Q18" s="7">
        <v>2</v>
      </c>
      <c r="R18" s="7">
        <f t="shared" si="0"/>
        <v>2</v>
      </c>
      <c r="S18" s="7" t="str">
        <f t="shared" si="1"/>
        <v>Baja</v>
      </c>
      <c r="T18" s="2" t="str">
        <f>IF(S18="Alta",'LISTAS Y CRITERIOS CRITICIDAD'!$C$18,IF(S18="Media",'LISTAS Y CRITERIOS CRITICIDAD'!$C$19,IF(S18="Baja",'LISTAS Y CRITERIOS CRITICIDAD'!$C$20,"")))</f>
        <v>Revisión cumplimiento requisitos establecidos por SETIP</v>
      </c>
    </row>
    <row r="19" spans="1:20" ht="41.25" customHeight="1">
      <c r="A19" s="2">
        <v>12</v>
      </c>
      <c r="B19" s="84" t="s">
        <v>37</v>
      </c>
      <c r="C19" s="84" t="s">
        <v>249</v>
      </c>
      <c r="D19" s="84" t="s">
        <v>250</v>
      </c>
      <c r="E19" s="84">
        <v>3607000</v>
      </c>
      <c r="F19" s="84"/>
      <c r="G19" s="128" t="s">
        <v>251</v>
      </c>
      <c r="H19" s="84" t="s">
        <v>252</v>
      </c>
      <c r="I19" s="84" t="s">
        <v>116</v>
      </c>
      <c r="J19" s="84" t="s">
        <v>247</v>
      </c>
      <c r="K19" s="84" t="s">
        <v>248</v>
      </c>
      <c r="L19" s="85" t="s">
        <v>195</v>
      </c>
      <c r="M19" s="85" t="s">
        <v>35</v>
      </c>
      <c r="N19" s="85" t="s">
        <v>36</v>
      </c>
      <c r="O19" s="85" t="s">
        <v>36</v>
      </c>
      <c r="P19" s="85">
        <v>1</v>
      </c>
      <c r="Q19" s="85">
        <v>2</v>
      </c>
      <c r="R19" s="85">
        <f>P19*Q19</f>
        <v>2</v>
      </c>
      <c r="S19" s="7" t="str">
        <f t="shared" si="1"/>
        <v>Baja</v>
      </c>
      <c r="T19" s="2" t="str">
        <f>IF(S19="Alta",'LISTAS Y CRITERIOS CRITICIDAD'!$C$18,IF(S19="Media",'LISTAS Y CRITERIOS CRITICIDAD'!$C$19,IF(S19="Baja",'LISTAS Y CRITERIOS CRITICIDAD'!$C$20,"")))</f>
        <v>Revisión cumplimiento requisitos establecidos por SETIP</v>
      </c>
    </row>
    <row r="20" spans="1:20" ht="41.25" customHeight="1">
      <c r="A20" s="2">
        <v>13</v>
      </c>
      <c r="B20" s="84" t="s">
        <v>37</v>
      </c>
      <c r="C20" s="84" t="s">
        <v>253</v>
      </c>
      <c r="D20" s="84"/>
      <c r="E20" s="84"/>
      <c r="F20" s="84"/>
      <c r="G20" s="84"/>
      <c r="H20" s="84"/>
      <c r="I20" s="84"/>
      <c r="J20" s="84" t="s">
        <v>254</v>
      </c>
      <c r="K20" s="84" t="s">
        <v>254</v>
      </c>
      <c r="L20" s="85" t="s">
        <v>195</v>
      </c>
      <c r="M20" s="85" t="s">
        <v>35</v>
      </c>
      <c r="N20" s="85" t="s">
        <v>196</v>
      </c>
      <c r="O20" s="85" t="s">
        <v>255</v>
      </c>
      <c r="P20" s="85">
        <v>1</v>
      </c>
      <c r="Q20" s="85">
        <v>2</v>
      </c>
      <c r="R20" s="85"/>
      <c r="S20" s="7"/>
      <c r="T20" s="2"/>
    </row>
    <row r="21" spans="1:20" ht="41.25" customHeight="1">
      <c r="A21" s="109">
        <v>14</v>
      </c>
      <c r="B21" s="109" t="s">
        <v>26</v>
      </c>
      <c r="C21" s="109" t="s">
        <v>256</v>
      </c>
      <c r="D21" s="109" t="s">
        <v>257</v>
      </c>
      <c r="E21" s="109">
        <v>7953800</v>
      </c>
      <c r="F21" s="109">
        <v>3108685448</v>
      </c>
      <c r="G21" s="114" t="s">
        <v>258</v>
      </c>
      <c r="H21" s="109" t="s">
        <v>259</v>
      </c>
      <c r="I21" s="109" t="s">
        <v>42</v>
      </c>
      <c r="J21" s="109" t="s">
        <v>260</v>
      </c>
      <c r="K21" s="109" t="s">
        <v>260</v>
      </c>
      <c r="L21" s="115" t="s">
        <v>195</v>
      </c>
      <c r="M21" s="115" t="s">
        <v>46</v>
      </c>
      <c r="N21" s="115" t="s">
        <v>47</v>
      </c>
      <c r="O21" s="115" t="s">
        <v>261</v>
      </c>
      <c r="P21" s="115">
        <v>1</v>
      </c>
      <c r="Q21" s="115">
        <v>3</v>
      </c>
      <c r="R21" s="115"/>
      <c r="S21" s="115"/>
      <c r="T21" s="109"/>
    </row>
    <row r="22" spans="1:20" ht="42">
      <c r="A22" s="119">
        <v>15</v>
      </c>
      <c r="B22" s="119" t="s">
        <v>26</v>
      </c>
      <c r="C22" s="119" t="s">
        <v>262</v>
      </c>
      <c r="D22" s="119">
        <v>9001406091</v>
      </c>
      <c r="E22" s="119"/>
      <c r="F22" s="119">
        <v>3176668108</v>
      </c>
      <c r="G22" s="129" t="s">
        <v>263</v>
      </c>
      <c r="H22" s="119" t="s">
        <v>264</v>
      </c>
      <c r="I22" s="119" t="s">
        <v>265</v>
      </c>
      <c r="J22" s="119" t="s">
        <v>266</v>
      </c>
      <c r="K22" s="119" t="s">
        <v>194</v>
      </c>
      <c r="L22" s="119" t="s">
        <v>195</v>
      </c>
      <c r="M22" s="119" t="s">
        <v>36</v>
      </c>
      <c r="N22" s="127" t="s">
        <v>196</v>
      </c>
      <c r="O22" s="119" t="s">
        <v>267</v>
      </c>
      <c r="P22" s="119">
        <v>3</v>
      </c>
      <c r="Q22" s="127">
        <v>2</v>
      </c>
      <c r="R22" s="127">
        <f t="shared" ref="R22" si="2">P22*Q22</f>
        <v>6</v>
      </c>
      <c r="S22" s="127" t="str">
        <f t="shared" ref="S22" si="3">IF(R22=0,"",IF(AND(R22&gt;=6,R22&lt;=9),"Alta",IF(AND(R22&gt;=3,R22&lt;=5),"Media","Baja")))</f>
        <v>Alta</v>
      </c>
      <c r="T22" s="119" t="str">
        <f>IF(S22="Alta",'LISTAS Y CRITERIOS CRITICIDAD'!$C$18,IF(S22="Media",'LISTAS Y CRITERIOS CRITICIDAD'!$C$19,IF(S22="Baja",'LISTAS Y CRITERIOS CRITICIDAD'!$C$20,"")))</f>
        <v xml:space="preserve">Auditoria In Situ y Evaluación Anual  </v>
      </c>
    </row>
    <row r="23" spans="1:20" ht="28.5">
      <c r="A23" s="119">
        <v>16</v>
      </c>
      <c r="B23" s="119" t="s">
        <v>26</v>
      </c>
      <c r="C23" s="119" t="s">
        <v>268</v>
      </c>
      <c r="D23" s="119" t="s">
        <v>269</v>
      </c>
      <c r="E23" s="119">
        <v>6017520179</v>
      </c>
      <c r="F23" s="119">
        <v>3152508872</v>
      </c>
      <c r="G23" s="129" t="s">
        <v>270</v>
      </c>
      <c r="H23" s="119" t="s">
        <v>271</v>
      </c>
      <c r="I23" s="119" t="s">
        <v>42</v>
      </c>
      <c r="J23" s="119" t="s">
        <v>209</v>
      </c>
      <c r="K23" s="119" t="s">
        <v>209</v>
      </c>
      <c r="L23" s="119" t="s">
        <v>195</v>
      </c>
      <c r="M23" s="119" t="s">
        <v>36</v>
      </c>
      <c r="N23" s="127" t="s">
        <v>196</v>
      </c>
      <c r="O23" s="119" t="s">
        <v>210</v>
      </c>
      <c r="P23" s="119">
        <v>2</v>
      </c>
      <c r="Q23" s="127">
        <v>2</v>
      </c>
      <c r="R23" s="127">
        <f t="shared" ref="R23" si="4">P23*Q23</f>
        <v>4</v>
      </c>
      <c r="S23" s="127" t="str">
        <f t="shared" ref="S23" si="5">IF(R23=0,"",IF(AND(R23&gt;=6,R23&lt;=9),"Alta",IF(AND(R23&gt;=3,R23&lt;=5),"Media","Baja")))</f>
        <v>Media</v>
      </c>
      <c r="T23" s="119" t="str">
        <f>IF(S23="Alta",'LISTAS Y CRITERIOS CRITICIDAD'!$C$18,IF(S23="Media",'LISTAS Y CRITERIOS CRITICIDAD'!$C$19,IF(S23="Baja",'LISTAS Y CRITERIOS CRITICIDAD'!$C$20,"")))</f>
        <v>Auditoría Documental y Evaluación Anual</v>
      </c>
    </row>
  </sheetData>
  <autoFilter ref="A5:T9" xr:uid="{00000000-0009-0000-0000-000010000000}">
    <filterColumn colId="12" showButton="0"/>
    <filterColumn colId="13" showButton="0"/>
    <filterColumn colId="15" showButton="0"/>
  </autoFilter>
  <dataConsolidate/>
  <mergeCells count="21">
    <mergeCell ref="M5:O6"/>
    <mergeCell ref="P5:Q6"/>
    <mergeCell ref="R5:R7"/>
    <mergeCell ref="S5:S7"/>
    <mergeCell ref="T5:T7"/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</mergeCells>
  <conditionalFormatting sqref="S8:S23">
    <cfRule type="cellIs" dxfId="734" priority="1" stopIfTrue="1" operator="equal">
      <formula>"alta"</formula>
    </cfRule>
    <cfRule type="cellIs" dxfId="733" priority="2" stopIfTrue="1" operator="equal">
      <formula>"media"</formula>
    </cfRule>
    <cfRule type="cellIs" dxfId="732" priority="3" stopIfTrue="1" operator="equal">
      <formula>"baja"</formula>
    </cfRule>
  </conditionalFormatting>
  <dataValidations count="1">
    <dataValidation type="list" allowBlank="1" showInputMessage="1" showErrorMessage="1" sqref="N24:N1048576" xr:uid="{00000000-0002-0000-1000-000000000000}">
      <formula1>$A$10:$A$19</formula1>
    </dataValidation>
  </dataValidations>
  <hyperlinks>
    <hyperlink ref="G19" r:id="rId1" xr:uid="{00000000-0004-0000-1000-000000000000}"/>
    <hyperlink ref="G22" r:id="rId2" xr:uid="{499E562E-0737-428D-AFD9-FF51F9C23AC7}"/>
    <hyperlink ref="G23" r:id="rId3" xr:uid="{98072A11-5414-486E-A866-B574ADDC02E2}"/>
  </hyperlinks>
  <pageMargins left="1.2649999999999999" right="0.7" top="0.75" bottom="0.75" header="0.3" footer="0.3"/>
  <pageSetup paperSize="9" scale="38" orientation="landscape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917F728F-D50B-4876-B4CC-49D8ADCFE617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4D91946D-B6D0-4DA0-A3BF-7FF8E65C305D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72143231-12C4-462B-A573-BA9524302C97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000-000001000000}">
          <x14:formula1>
            <xm:f>'LISTAS Y CRITERIOS CRITICIDAD'!$F$15:$F$17</xm:f>
          </x14:formula1>
          <xm:sqref>Q8:Q23</xm:sqref>
        </x14:dataValidation>
        <x14:dataValidation type="list" allowBlank="1" showInputMessage="1" showErrorMessage="1" xr:uid="{00000000-0002-0000-1000-000002000000}">
          <x14:formula1>
            <xm:f>'LISTAS Y CRITERIOS CRITICIDAD'!$F$7:$F$10</xm:f>
          </x14:formula1>
          <xm:sqref>P8:P21</xm:sqref>
        </x14:dataValidation>
        <x14:dataValidation type="list" allowBlank="1" showInputMessage="1" showErrorMessage="1" xr:uid="{00000000-0002-0000-1000-000003000000}">
          <x14:formula1>
            <xm:f>'LISTAS Y CRITERIOS CRITICIDAD'!$C$2:$C$3</xm:f>
          </x14:formula1>
          <xm:sqref>B4:B1048576</xm:sqref>
        </x14:dataValidation>
        <x14:dataValidation type="list" allowBlank="1" showInputMessage="1" showErrorMessage="1" xr:uid="{00000000-0002-0000-1000-000004000000}">
          <x14:formula1>
            <xm:f>'LISTAS Y CRITERIOS CRITICIDAD'!$C$7:$C$14</xm:f>
          </x14:formula1>
          <xm:sqref>L8:L21</xm:sqref>
        </x14:dataValidation>
        <x14:dataValidation type="list" allowBlank="1" showInputMessage="1" showErrorMessage="1" xr:uid="{00000000-0002-0000-1000-000005000000}">
          <x14:formula1>
            <xm:f>'LISTAS Y CRITERIOS CRITICIDAD'!$A$22:$A$30</xm:f>
          </x14:formula1>
          <xm:sqref>O8:O21</xm:sqref>
        </x14:dataValidation>
        <x14:dataValidation type="list" allowBlank="1" showInputMessage="1" showErrorMessage="1" xr:uid="{00000000-0002-0000-1000-000006000000}">
          <x14:formula1>
            <xm:f>'LISTAS Y CRITERIOS CRITICIDAD'!$A$3:$A$9</xm:f>
          </x14:formula1>
          <xm:sqref>M8:M21</xm:sqref>
        </x14:dataValidation>
        <x14:dataValidation type="list" allowBlank="1" showInputMessage="1" showErrorMessage="1" xr:uid="{00000000-0002-0000-1000-000007000000}">
          <x14:formula1>
            <xm:f>'LISTAS Y CRITERIOS CRITICIDAD'!$A$11:$A$20</xm:f>
          </x14:formula1>
          <xm:sqref>N4:N23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31D0D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>
      <c r="B4" s="272" t="s">
        <v>272</v>
      </c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4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42" t="s">
        <v>273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2"/>
      <c r="AB25" s="12">
        <v>0.15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274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0.15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228" t="s">
        <v>275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28" t="s">
        <v>276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3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6</v>
      </c>
      <c r="U56" s="332"/>
      <c r="V56" s="332"/>
      <c r="W56" s="332"/>
      <c r="X56" s="332"/>
      <c r="Y56" s="298" t="str">
        <f>IF(T56=0,"",IF(AND(T56&gt;=6,T56&lt;=9),"Alta",IF(AND(T56&gt;=3,T56&lt;=5),"Media","Baja")))</f>
        <v>Alta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 xml:space="preserve">Auditoria In Situ y Evaluación Anual  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  <mergeCell ref="B45:M45"/>
    <mergeCell ref="O45:Z45"/>
    <mergeCell ref="AB45:AF45"/>
    <mergeCell ref="B46:M46"/>
    <mergeCell ref="O46:Z46"/>
    <mergeCell ref="AB46:AF46"/>
    <mergeCell ref="B39:AA39"/>
    <mergeCell ref="AB39:AF39"/>
    <mergeCell ref="B40:AF40"/>
    <mergeCell ref="B41:AF41"/>
    <mergeCell ref="B43:AF43"/>
    <mergeCell ref="B44:M44"/>
    <mergeCell ref="O44:Z44"/>
    <mergeCell ref="AB44:AF44"/>
    <mergeCell ref="C35:AA35"/>
    <mergeCell ref="AE35:AF35"/>
    <mergeCell ref="C36:AA36"/>
    <mergeCell ref="AE36:AF36"/>
    <mergeCell ref="B37:AA37"/>
    <mergeCell ref="AB37:AF37"/>
    <mergeCell ref="C30:AA30"/>
    <mergeCell ref="AE30:AF30"/>
    <mergeCell ref="B31:AA31"/>
    <mergeCell ref="AB31:AF31"/>
    <mergeCell ref="B33:AF33"/>
    <mergeCell ref="B34:AA34"/>
    <mergeCell ref="AB34:AF34"/>
    <mergeCell ref="C25:AA25"/>
    <mergeCell ref="AE25:AF25"/>
    <mergeCell ref="C28:AA28"/>
    <mergeCell ref="AE28:AF28"/>
    <mergeCell ref="C29:AA29"/>
    <mergeCell ref="AE29:AF29"/>
    <mergeCell ref="C26:AA26"/>
    <mergeCell ref="AE26:AF26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1 AD32 AB31 AB37 AB39">
    <cfRule type="cellIs" dxfId="728" priority="13" operator="between">
      <formula>0.01</formula>
      <formula>0.59</formula>
    </cfRule>
    <cfRule type="cellIs" dxfId="727" priority="14" operator="between">
      <formula>0.6</formula>
      <formula>0.79</formula>
    </cfRule>
    <cfRule type="cellIs" dxfId="726" priority="15" operator="between">
      <formula>0.8</formula>
      <formula>1</formula>
    </cfRule>
  </conditionalFormatting>
  <conditionalFormatting sqref="Y56">
    <cfRule type="cellIs" dxfId="725" priority="10" stopIfTrue="1" operator="equal">
      <formula>"alta"</formula>
    </cfRule>
    <cfRule type="cellIs" dxfId="724" priority="11" stopIfTrue="1" operator="equal">
      <formula>"media"</formula>
    </cfRule>
    <cfRule type="cellIs" dxfId="723" priority="12" stopIfTrue="1" operator="equal">
      <formula>"baja"</formula>
    </cfRule>
  </conditionalFormatting>
  <conditionalFormatting sqref="AC51">
    <cfRule type="cellIs" dxfId="722" priority="4" operator="between">
      <formula>0.01</formula>
      <formula>0.59</formula>
    </cfRule>
    <cfRule type="cellIs" dxfId="721" priority="5" operator="between">
      <formula>0.6</formula>
      <formula>0.79</formula>
    </cfRule>
    <cfRule type="cellIs" dxfId="720" priority="6" operator="between">
      <formula>0.8</formula>
      <formula>1</formula>
    </cfRule>
  </conditionalFormatting>
  <conditionalFormatting sqref="AD38">
    <cfRule type="cellIs" dxfId="719" priority="1" operator="between">
      <formula>0.01</formula>
      <formula>0.59</formula>
    </cfRule>
    <cfRule type="cellIs" dxfId="718" priority="2" operator="between">
      <formula>0.6</formula>
      <formula>0.79</formula>
    </cfRule>
    <cfRule type="cellIs" dxfId="717" priority="3" operator="between">
      <formula>0.8</formula>
      <formula>1</formula>
    </cfRule>
  </conditionalFormatting>
  <dataValidations count="3">
    <dataValidation type="list" allowBlank="1" showErrorMessage="1" sqref="AC35:AC36" xr:uid="{00000000-0002-0000-1100-000000000000}">
      <formula1>"0,1,2,3"</formula1>
    </dataValidation>
    <dataValidation type="list" allowBlank="1" showErrorMessage="1" sqref="AC21:AC23 AC25:AC30" xr:uid="{00000000-0002-0000-1100-000001000000}">
      <formula1>"1,0"</formula1>
    </dataValidation>
    <dataValidation allowBlank="1" showErrorMessage="1" sqref="AD35:AD36 AD21:AD23 AD25:AD30" xr:uid="{00000000-0002-0000-11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46FF4F6-8070-47FB-9212-818949BF4872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09895A3C-81CE-44AD-A3A6-3A985B2D8F1E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9CA14848-3D7C-402A-98DA-79312117DD6F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1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11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277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278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:AD26" si="0">AB25*AC25</f>
        <v>0</v>
      </c>
      <c r="AE25" s="229"/>
      <c r="AF25" s="230"/>
    </row>
    <row r="26" spans="2:32" ht="30" customHeight="1">
      <c r="B26" s="41">
        <v>2</v>
      </c>
      <c r="C26" s="228" t="s">
        <v>276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0.3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2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4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9 AD30 AB29 AB35 AB37">
    <cfRule type="cellIs" dxfId="713" priority="13" operator="between">
      <formula>0.01</formula>
      <formula>0.59</formula>
    </cfRule>
    <cfRule type="cellIs" dxfId="712" priority="14" operator="between">
      <formula>0.6</formula>
      <formula>0.79</formula>
    </cfRule>
    <cfRule type="cellIs" dxfId="711" priority="15" operator="between">
      <formula>0.8</formula>
      <formula>1</formula>
    </cfRule>
  </conditionalFormatting>
  <conditionalFormatting sqref="Y54">
    <cfRule type="cellIs" dxfId="710" priority="10" stopIfTrue="1" operator="equal">
      <formula>"alta"</formula>
    </cfRule>
    <cfRule type="cellIs" dxfId="709" priority="11" stopIfTrue="1" operator="equal">
      <formula>"media"</formula>
    </cfRule>
    <cfRule type="cellIs" dxfId="708" priority="12" stopIfTrue="1" operator="equal">
      <formula>"baja"</formula>
    </cfRule>
  </conditionalFormatting>
  <conditionalFormatting sqref="AC49">
    <cfRule type="cellIs" dxfId="707" priority="4" operator="between">
      <formula>0.01</formula>
      <formula>0.59</formula>
    </cfRule>
    <cfRule type="cellIs" dxfId="706" priority="5" operator="between">
      <formula>0.6</formula>
      <formula>0.79</formula>
    </cfRule>
    <cfRule type="cellIs" dxfId="705" priority="6" operator="between">
      <formula>0.8</formula>
      <formula>1</formula>
    </cfRule>
  </conditionalFormatting>
  <conditionalFormatting sqref="AD36">
    <cfRule type="cellIs" dxfId="704" priority="1" operator="between">
      <formula>0.01</formula>
      <formula>0.59</formula>
    </cfRule>
    <cfRule type="cellIs" dxfId="703" priority="2" operator="between">
      <formula>0.6</formula>
      <formula>0.79</formula>
    </cfRule>
    <cfRule type="cellIs" dxfId="702" priority="3" operator="between">
      <formula>0.8</formula>
      <formula>1</formula>
    </cfRule>
  </conditionalFormatting>
  <dataValidations count="3">
    <dataValidation allowBlank="1" showErrorMessage="1" sqref="AD33:AD34 AD21:AD23 AD25:AD28" xr:uid="{00000000-0002-0000-1200-000000000000}"/>
    <dataValidation type="list" allowBlank="1" showErrorMessage="1" sqref="AC25:AC28 AC21:AC23" xr:uid="{00000000-0002-0000-1200-000001000000}">
      <formula1>"1,0"</formula1>
    </dataValidation>
    <dataValidation type="list" allowBlank="1" showErrorMessage="1" sqref="AC33:AC34" xr:uid="{00000000-0002-0000-12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C472C5F8-4675-49E0-974F-BC8E3CCE49AC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7D9AAB2-C747-4D49-B3CA-1B9A76AD930D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243F25FF-5167-4376-8A84-E124101D4F57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2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12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8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279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2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4</v>
      </c>
      <c r="U53" s="332"/>
      <c r="V53" s="332"/>
      <c r="W53" s="332"/>
      <c r="X53" s="332"/>
      <c r="Y53" s="298" t="str">
        <f>IF(T53=0,"",IF(AND(T53&gt;=6,T53&lt;=9),"Alta",IF(AND(T53&gt;=3,T53&lt;=5),"Media","Baja")))</f>
        <v>Media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Auditoría Documental y Evaluación Anual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41:M41"/>
    <mergeCell ref="O41:Z41"/>
    <mergeCell ref="AB41:AF4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24:AA24"/>
    <mergeCell ref="AB24:AF24"/>
    <mergeCell ref="B31:AA31"/>
    <mergeCell ref="AB31:AF31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8 AD29 AB28 AB34 AB36">
    <cfRule type="cellIs" dxfId="698" priority="13" operator="between">
      <formula>0.01</formula>
      <formula>0.59</formula>
    </cfRule>
    <cfRule type="cellIs" dxfId="697" priority="14" operator="between">
      <formula>0.6</formula>
      <formula>0.79</formula>
    </cfRule>
    <cfRule type="cellIs" dxfId="696" priority="15" operator="between">
      <formula>0.8</formula>
      <formula>1</formula>
    </cfRule>
  </conditionalFormatting>
  <conditionalFormatting sqref="Y53">
    <cfRule type="cellIs" dxfId="695" priority="10" stopIfTrue="1" operator="equal">
      <formula>"alta"</formula>
    </cfRule>
    <cfRule type="cellIs" dxfId="694" priority="11" stopIfTrue="1" operator="equal">
      <formula>"media"</formula>
    </cfRule>
    <cfRule type="cellIs" dxfId="693" priority="12" stopIfTrue="1" operator="equal">
      <formula>"baja"</formula>
    </cfRule>
  </conditionalFormatting>
  <conditionalFormatting sqref="AC48">
    <cfRule type="cellIs" dxfId="692" priority="4" operator="between">
      <formula>0.01</formula>
      <formula>0.59</formula>
    </cfRule>
    <cfRule type="cellIs" dxfId="691" priority="5" operator="between">
      <formula>0.6</formula>
      <formula>0.79</formula>
    </cfRule>
    <cfRule type="cellIs" dxfId="690" priority="6" operator="between">
      <formula>0.8</formula>
      <formula>1</formula>
    </cfRule>
  </conditionalFormatting>
  <conditionalFormatting sqref="AD35">
    <cfRule type="cellIs" dxfId="689" priority="1" operator="between">
      <formula>0.01</formula>
      <formula>0.59</formula>
    </cfRule>
    <cfRule type="cellIs" dxfId="688" priority="2" operator="between">
      <formula>0.6</formula>
      <formula>0.79</formula>
    </cfRule>
    <cfRule type="cellIs" dxfId="687" priority="3" operator="between">
      <formula>0.8</formula>
      <formula>1</formula>
    </cfRule>
  </conditionalFormatting>
  <dataValidations count="3">
    <dataValidation type="list" allowBlank="1" showErrorMessage="1" sqref="AC32:AC33" xr:uid="{00000000-0002-0000-1300-000000000000}">
      <formula1>"0,1,2,3"</formula1>
    </dataValidation>
    <dataValidation type="list" allowBlank="1" showErrorMessage="1" sqref="AC21:AC23 AC25:AC27" xr:uid="{00000000-0002-0000-1300-000001000000}">
      <formula1>"1,0"</formula1>
    </dataValidation>
    <dataValidation allowBlank="1" showErrorMessage="1" sqref="AD21:AD23 AD32:AD33 AD25:AD27" xr:uid="{00000000-0002-0000-13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DBED42B0-259E-407D-93DC-68F38BF04185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D438A6FF-6848-413A-BA34-7F77396911BE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A8285EC7-63F1-4E16-BC81-F49E15123856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300-000003000000}">
          <x14:formula1>
            <xm:f>'LISTAS Y CRITERIOS CRITICIDAD'!$F$7:$F$10</xm:f>
          </x14:formula1>
          <xm:sqref>B53:J53</xm:sqref>
        </x14:dataValidation>
        <x14:dataValidation type="list" allowBlank="1" showInputMessage="1" showErrorMessage="1" xr:uid="{00000000-0002-0000-1300-000004000000}">
          <x14:formula1>
            <xm:f>'LISTAS Y CRITERIOS CRITICIDAD'!$F$15:$F$17</xm:f>
          </x14:formula1>
          <xm:sqref>K53:S53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281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282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283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342" t="s">
        <v>273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2"/>
      <c r="AB27" s="12">
        <v>0.15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28" t="s">
        <v>284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1</v>
      </c>
      <c r="C56" s="331"/>
      <c r="D56" s="331"/>
      <c r="E56" s="331"/>
      <c r="F56" s="331"/>
      <c r="G56" s="331"/>
      <c r="H56" s="331"/>
      <c r="I56" s="331"/>
      <c r="J56" s="331"/>
      <c r="K56" s="331">
        <v>3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3</v>
      </c>
      <c r="U56" s="332"/>
      <c r="V56" s="332"/>
      <c r="W56" s="332"/>
      <c r="X56" s="332"/>
      <c r="Y56" s="298" t="str">
        <f>IF(T56=0,"",IF(AND(T56&gt;=6,T56&lt;=9),"Alta",IF(AND(T56&gt;=3,T56&lt;=5),"Media","Baja")))</f>
        <v>Media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Auditoría Documental y Evaluación Anual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  <mergeCell ref="B45:M45"/>
    <mergeCell ref="O45:Z45"/>
    <mergeCell ref="AB45:AF45"/>
    <mergeCell ref="B46:M46"/>
    <mergeCell ref="O46:Z46"/>
    <mergeCell ref="AB46:AF46"/>
    <mergeCell ref="B39:AA39"/>
    <mergeCell ref="AB39:AF39"/>
    <mergeCell ref="B40:AF40"/>
    <mergeCell ref="B41:AF41"/>
    <mergeCell ref="B43:AF43"/>
    <mergeCell ref="B44:M44"/>
    <mergeCell ref="O44:Z44"/>
    <mergeCell ref="AB44:AF44"/>
    <mergeCell ref="C35:AA35"/>
    <mergeCell ref="AE35:AF35"/>
    <mergeCell ref="C36:AA36"/>
    <mergeCell ref="AE36:AF36"/>
    <mergeCell ref="B37:AA37"/>
    <mergeCell ref="AB37:AF37"/>
    <mergeCell ref="C30:AA30"/>
    <mergeCell ref="AE30:AF30"/>
    <mergeCell ref="B31:AA31"/>
    <mergeCell ref="AB31:AF31"/>
    <mergeCell ref="B33:AF33"/>
    <mergeCell ref="B34:AA34"/>
    <mergeCell ref="AB34:AF34"/>
    <mergeCell ref="C25:AA25"/>
    <mergeCell ref="AE25:AF25"/>
    <mergeCell ref="C28:AA28"/>
    <mergeCell ref="AE28:AF28"/>
    <mergeCell ref="C29:AA29"/>
    <mergeCell ref="AE29:AF29"/>
    <mergeCell ref="C26:AA26"/>
    <mergeCell ref="AE26:AF26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1 AD32 AB31 AB37 AB39">
    <cfRule type="cellIs" dxfId="683" priority="13" operator="between">
      <formula>0.01</formula>
      <formula>0.59</formula>
    </cfRule>
    <cfRule type="cellIs" dxfId="682" priority="14" operator="between">
      <formula>0.6</formula>
      <formula>0.79</formula>
    </cfRule>
    <cfRule type="cellIs" dxfId="681" priority="15" operator="between">
      <formula>0.8</formula>
      <formula>1</formula>
    </cfRule>
  </conditionalFormatting>
  <conditionalFormatting sqref="Y56">
    <cfRule type="cellIs" dxfId="680" priority="10" stopIfTrue="1" operator="equal">
      <formula>"alta"</formula>
    </cfRule>
    <cfRule type="cellIs" dxfId="679" priority="11" stopIfTrue="1" operator="equal">
      <formula>"media"</formula>
    </cfRule>
    <cfRule type="cellIs" dxfId="678" priority="12" stopIfTrue="1" operator="equal">
      <formula>"baja"</formula>
    </cfRule>
  </conditionalFormatting>
  <conditionalFormatting sqref="AC51">
    <cfRule type="cellIs" dxfId="677" priority="4" operator="between">
      <formula>0.01</formula>
      <formula>0.59</formula>
    </cfRule>
    <cfRule type="cellIs" dxfId="676" priority="5" operator="between">
      <formula>0.6</formula>
      <formula>0.79</formula>
    </cfRule>
    <cfRule type="cellIs" dxfId="675" priority="6" operator="between">
      <formula>0.8</formula>
      <formula>1</formula>
    </cfRule>
  </conditionalFormatting>
  <conditionalFormatting sqref="AD38">
    <cfRule type="cellIs" dxfId="674" priority="1" operator="between">
      <formula>0.01</formula>
      <formula>0.59</formula>
    </cfRule>
    <cfRule type="cellIs" dxfId="673" priority="2" operator="between">
      <formula>0.6</formula>
      <formula>0.79</formula>
    </cfRule>
    <cfRule type="cellIs" dxfId="672" priority="3" operator="between">
      <formula>0.8</formula>
      <formula>1</formula>
    </cfRule>
  </conditionalFormatting>
  <dataValidations count="3">
    <dataValidation type="list" allowBlank="1" showErrorMessage="1" sqref="AC35:AC36" xr:uid="{00000000-0002-0000-1400-000000000000}">
      <formula1>"0,1,2,3"</formula1>
    </dataValidation>
    <dataValidation type="list" allowBlank="1" showErrorMessage="1" sqref="AC21:AC23 AC25:AC30" xr:uid="{00000000-0002-0000-1400-000001000000}">
      <formula1>"1,0"</formula1>
    </dataValidation>
    <dataValidation allowBlank="1" showErrorMessage="1" sqref="AD35:AD36 AD21:AD23 AD25:AD30" xr:uid="{00000000-0002-0000-14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FD9F036-2133-488B-A2FA-BA670D9A64AE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622487F9-FC9D-49AF-A1E2-CEF9350B3F29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02B3FEE4-42A5-45F1-A6B5-854F543CEE31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4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14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285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278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282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0.15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342" t="s">
        <v>273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2"/>
      <c r="AB27" s="12">
        <v>0.15</v>
      </c>
      <c r="AC27" s="13"/>
      <c r="AD27" s="12">
        <f t="shared" ref="AD27" si="2">AB27*AC27</f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62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2</v>
      </c>
      <c r="U55" s="332"/>
      <c r="V55" s="332"/>
      <c r="W55" s="332"/>
      <c r="X55" s="332"/>
      <c r="Y55" s="298" t="str">
        <f>IF(T55=0,"",IF(AND(T55&gt;=6,T55&lt;=9),"Alta",IF(AND(T55&gt;=3,T55&lt;=5),"Media","Baja")))</f>
        <v>Baja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Revisión cumplimiento requisitos establecidos por SETIP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0:K50"/>
    <mergeCell ref="L50:T50"/>
    <mergeCell ref="U50:AB50"/>
    <mergeCell ref="AC50:AF50"/>
    <mergeCell ref="B44:M44"/>
    <mergeCell ref="B57:F58"/>
    <mergeCell ref="G57:S58"/>
    <mergeCell ref="T57:W58"/>
    <mergeCell ref="X57:AF58"/>
    <mergeCell ref="B51:AF51"/>
    <mergeCell ref="B52:S53"/>
    <mergeCell ref="T52:X54"/>
    <mergeCell ref="Y52:AC54"/>
    <mergeCell ref="AD52:AF54"/>
    <mergeCell ref="B54:J54"/>
    <mergeCell ref="K54:S54"/>
    <mergeCell ref="B55:J55"/>
    <mergeCell ref="K55:S55"/>
    <mergeCell ref="T55:X55"/>
    <mergeCell ref="Y55:AC55"/>
    <mergeCell ref="AD55:AF55"/>
    <mergeCell ref="B49:AF49"/>
    <mergeCell ref="O44:Z44"/>
    <mergeCell ref="AB44:AF44"/>
    <mergeCell ref="B39:AF39"/>
    <mergeCell ref="B40:AF40"/>
    <mergeCell ref="B42:AF42"/>
    <mergeCell ref="B43:M43"/>
    <mergeCell ref="O43:Z43"/>
    <mergeCell ref="AB43:AF43"/>
    <mergeCell ref="C35:AA35"/>
    <mergeCell ref="AE35:AF35"/>
    <mergeCell ref="B36:AA36"/>
    <mergeCell ref="AB36:AF36"/>
    <mergeCell ref="B38:AA38"/>
    <mergeCell ref="AB38:AF38"/>
    <mergeCell ref="B45:M45"/>
    <mergeCell ref="O45:Z45"/>
    <mergeCell ref="AB45:AF45"/>
    <mergeCell ref="B47:AF47"/>
    <mergeCell ref="B48:N48"/>
    <mergeCell ref="Q48:Y48"/>
    <mergeCell ref="AB48:AF48"/>
    <mergeCell ref="B24:AA24"/>
    <mergeCell ref="AB24:AF24"/>
    <mergeCell ref="C34:AA34"/>
    <mergeCell ref="AE34:AF34"/>
    <mergeCell ref="C25:AA25"/>
    <mergeCell ref="AE25:AF25"/>
    <mergeCell ref="C28:AA28"/>
    <mergeCell ref="AE28:AF28"/>
    <mergeCell ref="C29:AA29"/>
    <mergeCell ref="AE29:AF29"/>
    <mergeCell ref="B30:AA30"/>
    <mergeCell ref="AB30:AF30"/>
    <mergeCell ref="B32:AF32"/>
    <mergeCell ref="B33:AA33"/>
    <mergeCell ref="AB33:AF33"/>
    <mergeCell ref="C26:AA26"/>
    <mergeCell ref="AE26:AF26"/>
    <mergeCell ref="C27:AA27"/>
    <mergeCell ref="AE27:AF27"/>
    <mergeCell ref="AB20:AF20"/>
    <mergeCell ref="C22:AA22"/>
    <mergeCell ref="AE22:AF22"/>
    <mergeCell ref="C23:AA23"/>
    <mergeCell ref="AE23:AF23"/>
    <mergeCell ref="C21:AA21"/>
    <mergeCell ref="AE21:AF21"/>
    <mergeCell ref="B19:AF19"/>
    <mergeCell ref="B20:AA20"/>
    <mergeCell ref="B8:V8"/>
    <mergeCell ref="X8:AD8"/>
    <mergeCell ref="AE8:AF8"/>
    <mergeCell ref="B9:AF9"/>
    <mergeCell ref="B10:H10"/>
    <mergeCell ref="I10:AF10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AB17:AF17"/>
    <mergeCell ref="AE18:AF18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50 AD31 AB30 AB36 AB38">
    <cfRule type="cellIs" dxfId="668" priority="13" operator="between">
      <formula>0.01</formula>
      <formula>0.59</formula>
    </cfRule>
    <cfRule type="cellIs" dxfId="667" priority="14" operator="between">
      <formula>0.6</formula>
      <formula>0.79</formula>
    </cfRule>
    <cfRule type="cellIs" dxfId="666" priority="15" operator="between">
      <formula>0.8</formula>
      <formula>1</formula>
    </cfRule>
  </conditionalFormatting>
  <conditionalFormatting sqref="Y55">
    <cfRule type="cellIs" dxfId="665" priority="10" stopIfTrue="1" operator="equal">
      <formula>"alta"</formula>
    </cfRule>
    <cfRule type="cellIs" dxfId="664" priority="11" stopIfTrue="1" operator="equal">
      <formula>"media"</formula>
    </cfRule>
    <cfRule type="cellIs" dxfId="663" priority="12" stopIfTrue="1" operator="equal">
      <formula>"baja"</formula>
    </cfRule>
  </conditionalFormatting>
  <conditionalFormatting sqref="AC50">
    <cfRule type="cellIs" dxfId="662" priority="4" operator="between">
      <formula>0.01</formula>
      <formula>0.59</formula>
    </cfRule>
    <cfRule type="cellIs" dxfId="661" priority="5" operator="between">
      <formula>0.6</formula>
      <formula>0.79</formula>
    </cfRule>
    <cfRule type="cellIs" dxfId="660" priority="6" operator="between">
      <formula>0.8</formula>
      <formula>1</formula>
    </cfRule>
  </conditionalFormatting>
  <conditionalFormatting sqref="AD37">
    <cfRule type="cellIs" dxfId="659" priority="1" operator="between">
      <formula>0.01</formula>
      <formula>0.59</formula>
    </cfRule>
    <cfRule type="cellIs" dxfId="658" priority="2" operator="between">
      <formula>0.6</formula>
      <formula>0.79</formula>
    </cfRule>
    <cfRule type="cellIs" dxfId="657" priority="3" operator="between">
      <formula>0.8</formula>
      <formula>1</formula>
    </cfRule>
  </conditionalFormatting>
  <dataValidations count="3">
    <dataValidation allowBlank="1" showErrorMessage="1" sqref="AD21:AD23 AD34:AD35 AD25:AD29" xr:uid="{00000000-0002-0000-1500-000000000000}"/>
    <dataValidation type="list" allowBlank="1" showErrorMessage="1" sqref="AC21:AC23 AC25:AC29" xr:uid="{00000000-0002-0000-1500-000001000000}">
      <formula1>"1,0"</formula1>
    </dataValidation>
    <dataValidation type="list" allowBlank="1" showErrorMessage="1" sqref="AC34:AC35" xr:uid="{00000000-0002-0000-15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59EA63C2-3893-4FD4-BC6E-90DFC7607310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5B3831D6-283C-48C1-A721-B6FF189BFF91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D6BE5FB8-E217-4320-B6F2-47C9B1FC215F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5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15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286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287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343" t="s">
        <v>288</v>
      </c>
      <c r="D27" s="453"/>
      <c r="E27" s="453"/>
      <c r="F27" s="453"/>
      <c r="G27" s="453"/>
      <c r="H27" s="453"/>
      <c r="I27" s="453"/>
      <c r="J27" s="453"/>
      <c r="K27" s="453"/>
      <c r="L27" s="453"/>
      <c r="M27" s="453"/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4"/>
      <c r="AB27" s="12">
        <v>0.2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62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2</v>
      </c>
      <c r="U55" s="332"/>
      <c r="V55" s="332"/>
      <c r="W55" s="332"/>
      <c r="X55" s="332"/>
      <c r="Y55" s="298" t="str">
        <f>IF(T55=0,"",IF(AND(T55&gt;=6,T55&lt;=9),"Alta",IF(AND(T55&gt;=3,T55&lt;=5),"Media","Baja")))</f>
        <v>Baja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Revisión cumplimiento requisitos establecidos por SETIP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C25:AA25"/>
    <mergeCell ref="AE25:AF25"/>
    <mergeCell ref="C28:AA28"/>
    <mergeCell ref="AE28:AF28"/>
    <mergeCell ref="C29:AA29"/>
    <mergeCell ref="AE29:AF29"/>
    <mergeCell ref="C26:AA26"/>
    <mergeCell ref="AE26:AF26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0 AD31 AB30 AB36 AB38">
    <cfRule type="cellIs" dxfId="653" priority="13" operator="between">
      <formula>0.01</formula>
      <formula>0.59</formula>
    </cfRule>
    <cfRule type="cellIs" dxfId="652" priority="14" operator="between">
      <formula>0.6</formula>
      <formula>0.79</formula>
    </cfRule>
    <cfRule type="cellIs" dxfId="651" priority="15" operator="between">
      <formula>0.8</formula>
      <formula>1</formula>
    </cfRule>
  </conditionalFormatting>
  <conditionalFormatting sqref="Y55">
    <cfRule type="cellIs" dxfId="650" priority="10" stopIfTrue="1" operator="equal">
      <formula>"alta"</formula>
    </cfRule>
    <cfRule type="cellIs" dxfId="649" priority="11" stopIfTrue="1" operator="equal">
      <formula>"media"</formula>
    </cfRule>
    <cfRule type="cellIs" dxfId="648" priority="12" stopIfTrue="1" operator="equal">
      <formula>"baja"</formula>
    </cfRule>
  </conditionalFormatting>
  <conditionalFormatting sqref="AC50">
    <cfRule type="cellIs" dxfId="647" priority="4" operator="between">
      <formula>0.01</formula>
      <formula>0.59</formula>
    </cfRule>
    <cfRule type="cellIs" dxfId="646" priority="5" operator="between">
      <formula>0.6</formula>
      <formula>0.79</formula>
    </cfRule>
    <cfRule type="cellIs" dxfId="645" priority="6" operator="between">
      <formula>0.8</formula>
      <formula>1</formula>
    </cfRule>
  </conditionalFormatting>
  <conditionalFormatting sqref="AD37">
    <cfRule type="cellIs" dxfId="644" priority="1" operator="between">
      <formula>0.01</formula>
      <formula>0.59</formula>
    </cfRule>
    <cfRule type="cellIs" dxfId="643" priority="2" operator="between">
      <formula>0.6</formula>
      <formula>0.79</formula>
    </cfRule>
    <cfRule type="cellIs" dxfId="642" priority="3" operator="between">
      <formula>0.8</formula>
      <formula>1</formula>
    </cfRule>
  </conditionalFormatting>
  <dataValidations count="3">
    <dataValidation type="list" allowBlank="1" showErrorMessage="1" sqref="AC34:AC35" xr:uid="{00000000-0002-0000-1600-000000000000}">
      <formula1>"0,1,2,3"</formula1>
    </dataValidation>
    <dataValidation type="list" allowBlank="1" showErrorMessage="1" sqref="AC21:AC23 AC25:AC29" xr:uid="{00000000-0002-0000-1600-000001000000}">
      <formula1>"1,0"</formula1>
    </dataValidation>
    <dataValidation allowBlank="1" showErrorMessage="1" sqref="AD21:AD23 AD34:AD35 AD25:AD29" xr:uid="{00000000-0002-0000-16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B73DC36-D012-4322-BE0F-92043498FAE6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1F18CE4C-AB09-4303-AE82-8B886B7ABEC4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400AEE39-D670-4DE6-982E-5C327500F191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600-000003000000}">
          <x14:formula1>
            <xm:f>'LISTAS Y CRITERIOS CRITICIDAD'!$F$7:$F$10</xm:f>
          </x14:formula1>
          <xm:sqref>B55:J55</xm:sqref>
        </x14:dataValidation>
        <x14:dataValidation type="list" allowBlank="1" showInputMessage="1" showErrorMessage="1" xr:uid="{00000000-0002-0000-1600-000004000000}">
          <x14:formula1>
            <xm:f>'LISTAS Y CRITERIOS CRITICIDAD'!$F$15:$F$17</xm:f>
          </x14:formula1>
          <xm:sqref>K55:S55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209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:AD27" si="0">AB25*AC25</f>
        <v>0</v>
      </c>
      <c r="AE25" s="229"/>
      <c r="AF25" s="230"/>
    </row>
    <row r="26" spans="2:32" ht="30" customHeight="1">
      <c r="B26" s="41">
        <v>2</v>
      </c>
      <c r="C26" s="228" t="s">
        <v>274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0.15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28" t="s">
        <v>289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336" t="s">
        <v>290</v>
      </c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8"/>
      <c r="AB28" s="12">
        <v>0.1</v>
      </c>
      <c r="AC28" s="13"/>
      <c r="AD28" s="12">
        <f t="shared" ref="AD28" si="1">AB28*AC28</f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2</v>
      </c>
      <c r="C56" s="331"/>
      <c r="D56" s="331"/>
      <c r="E56" s="331"/>
      <c r="F56" s="331"/>
      <c r="G56" s="331"/>
      <c r="H56" s="331"/>
      <c r="I56" s="331"/>
      <c r="J56" s="331"/>
      <c r="K56" s="331">
        <v>1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2</v>
      </c>
      <c r="U56" s="332"/>
      <c r="V56" s="332"/>
      <c r="W56" s="332"/>
      <c r="X56" s="332"/>
      <c r="Y56" s="298" t="str">
        <f>IF(T56=0,"",IF(AND(T56&gt;=6,T56&lt;=9),"Alta",IF(AND(T56&gt;=3,T56&lt;=5),"Media","Baja")))</f>
        <v>Baja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Revisión cumplimiento requisitos establecidos por SETIP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53:S54"/>
    <mergeCell ref="T53:X55"/>
    <mergeCell ref="Y53:AC55"/>
    <mergeCell ref="AD53:AF55"/>
    <mergeCell ref="B55:J55"/>
    <mergeCell ref="K55:S55"/>
    <mergeCell ref="B50:AF50"/>
    <mergeCell ref="B51:K51"/>
    <mergeCell ref="L51:T51"/>
    <mergeCell ref="U51:AB51"/>
    <mergeCell ref="AC51:AF51"/>
    <mergeCell ref="B52:AF52"/>
    <mergeCell ref="B46:M46"/>
    <mergeCell ref="O46:Z46"/>
    <mergeCell ref="AB46:AF46"/>
    <mergeCell ref="B48:AF48"/>
    <mergeCell ref="B49:N49"/>
    <mergeCell ref="Q49:Y49"/>
    <mergeCell ref="AB49:AF49"/>
    <mergeCell ref="B43:AF43"/>
    <mergeCell ref="B44:M44"/>
    <mergeCell ref="O44:Z44"/>
    <mergeCell ref="AB44:AF44"/>
    <mergeCell ref="B45:M45"/>
    <mergeCell ref="O45:Z45"/>
    <mergeCell ref="AB45:AF45"/>
    <mergeCell ref="B37:AA37"/>
    <mergeCell ref="AB37:AF37"/>
    <mergeCell ref="B39:AA39"/>
    <mergeCell ref="AB39:AF39"/>
    <mergeCell ref="B40:AF40"/>
    <mergeCell ref="B41:AF41"/>
    <mergeCell ref="B33:AF33"/>
    <mergeCell ref="B34:AA34"/>
    <mergeCell ref="AB34:AF34"/>
    <mergeCell ref="C35:AA35"/>
    <mergeCell ref="AE35:AF35"/>
    <mergeCell ref="C36:AA36"/>
    <mergeCell ref="AE36:AF36"/>
    <mergeCell ref="C29:AA29"/>
    <mergeCell ref="AE29:AF29"/>
    <mergeCell ref="C30:AA30"/>
    <mergeCell ref="AE30:AF30"/>
    <mergeCell ref="B31:AA31"/>
    <mergeCell ref="AB31:AF31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1 AD32 AB31 AB37 AB39">
    <cfRule type="cellIs" dxfId="638" priority="13" operator="between">
      <formula>0.01</formula>
      <formula>0.59</formula>
    </cfRule>
    <cfRule type="cellIs" dxfId="637" priority="14" operator="between">
      <formula>0.6</formula>
      <formula>0.79</formula>
    </cfRule>
    <cfRule type="cellIs" dxfId="636" priority="15" operator="between">
      <formula>0.8</formula>
      <formula>1</formula>
    </cfRule>
  </conditionalFormatting>
  <conditionalFormatting sqref="Y56">
    <cfRule type="cellIs" dxfId="635" priority="10" stopIfTrue="1" operator="equal">
      <formula>"alta"</formula>
    </cfRule>
    <cfRule type="cellIs" dxfId="634" priority="11" stopIfTrue="1" operator="equal">
      <formula>"media"</formula>
    </cfRule>
    <cfRule type="cellIs" dxfId="633" priority="12" stopIfTrue="1" operator="equal">
      <formula>"baja"</formula>
    </cfRule>
  </conditionalFormatting>
  <conditionalFormatting sqref="AC51">
    <cfRule type="cellIs" dxfId="632" priority="4" operator="between">
      <formula>0.01</formula>
      <formula>0.59</formula>
    </cfRule>
    <cfRule type="cellIs" dxfId="631" priority="5" operator="between">
      <formula>0.6</formula>
      <formula>0.79</formula>
    </cfRule>
    <cfRule type="cellIs" dxfId="630" priority="6" operator="between">
      <formula>0.8</formula>
      <formula>1</formula>
    </cfRule>
  </conditionalFormatting>
  <conditionalFormatting sqref="AD38">
    <cfRule type="cellIs" dxfId="629" priority="1" operator="between">
      <formula>0.01</formula>
      <formula>0.59</formula>
    </cfRule>
    <cfRule type="cellIs" dxfId="628" priority="2" operator="between">
      <formula>0.6</formula>
      <formula>0.79</formula>
    </cfRule>
    <cfRule type="cellIs" dxfId="627" priority="3" operator="between">
      <formula>0.8</formula>
      <formula>1</formula>
    </cfRule>
  </conditionalFormatting>
  <dataValidations count="3">
    <dataValidation allowBlank="1" showErrorMessage="1" sqref="AD21:AD23 AD35:AD36 AD25:AD30" xr:uid="{00000000-0002-0000-1700-000000000000}"/>
    <dataValidation type="list" allowBlank="1" showErrorMessage="1" sqref="AC21:AC23 AC25:AC30" xr:uid="{00000000-0002-0000-1700-000001000000}">
      <formula1>"1,0"</formula1>
    </dataValidation>
    <dataValidation type="list" allowBlank="1" showErrorMessage="1" sqref="AC35:AC36" xr:uid="{00000000-0002-0000-17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CB050DEF-1EEB-4637-8CFF-039F99D8AE18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B43C459-8B50-4754-BEF7-BEA7B1EBFA01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6A5F7A4F-0776-44E0-8523-396DFE75DFD2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700-000003000000}">
          <x14:formula1>
            <xm:f>'LISTAS Y CRITERIOS CRITICIDAD'!$F$15:$F$17</xm:f>
          </x14:formula1>
          <xm:sqref>K56:S56</xm:sqref>
        </x14:dataValidation>
        <x14:dataValidation type="list" allowBlank="1" showInputMessage="1" showErrorMessage="1" xr:uid="{00000000-0002-0000-1700-000004000000}">
          <x14:formula1>
            <xm:f>'LISTAS Y CRITERIOS CRITICIDAD'!$F$7:$F$10</xm:f>
          </x14:formula1>
          <xm:sqref>B56:J56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291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228" t="s">
        <v>292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0.15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1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2</v>
      </c>
      <c r="U55" s="332"/>
      <c r="V55" s="332"/>
      <c r="W55" s="332"/>
      <c r="X55" s="332"/>
      <c r="Y55" s="298" t="str">
        <f>IF(T55=0,"",IF(AND(T55&gt;=6,T55&lt;=9),"Alta",IF(AND(T55&gt;=3,T55&lt;=5),"Media","Baja")))</f>
        <v>Baja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Revisión cumplimiento requisitos establecidos por SETIP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1:AF51"/>
    <mergeCell ref="B45:M45"/>
    <mergeCell ref="O45:Z45"/>
    <mergeCell ref="AB45:AF45"/>
    <mergeCell ref="B47:AF47"/>
    <mergeCell ref="B57:F58"/>
    <mergeCell ref="G57:S58"/>
    <mergeCell ref="T57:W58"/>
    <mergeCell ref="X57:AF58"/>
    <mergeCell ref="B52:S53"/>
    <mergeCell ref="T52:X54"/>
    <mergeCell ref="Y52:AC54"/>
    <mergeCell ref="AD52:AF54"/>
    <mergeCell ref="B54:J54"/>
    <mergeCell ref="K54:S54"/>
    <mergeCell ref="B55:J55"/>
    <mergeCell ref="K55:S55"/>
    <mergeCell ref="T55:X55"/>
    <mergeCell ref="Y55:AC55"/>
    <mergeCell ref="AD55:AF55"/>
    <mergeCell ref="B48:N48"/>
    <mergeCell ref="Q48:Y48"/>
    <mergeCell ref="AB48:AF48"/>
    <mergeCell ref="B49:AF49"/>
    <mergeCell ref="B50:K50"/>
    <mergeCell ref="L50:T50"/>
    <mergeCell ref="U50:AB50"/>
    <mergeCell ref="AC50:AF50"/>
    <mergeCell ref="B42:AF42"/>
    <mergeCell ref="B43:M43"/>
    <mergeCell ref="O43:Z43"/>
    <mergeCell ref="AB43:AF43"/>
    <mergeCell ref="B44:M44"/>
    <mergeCell ref="O44:Z44"/>
    <mergeCell ref="AB44:AF44"/>
    <mergeCell ref="B40:AF40"/>
    <mergeCell ref="B32:AF32"/>
    <mergeCell ref="B33:AA33"/>
    <mergeCell ref="AB33:AF33"/>
    <mergeCell ref="C34:AA34"/>
    <mergeCell ref="AE34:AF34"/>
    <mergeCell ref="C35:AA35"/>
    <mergeCell ref="AE35:AF35"/>
    <mergeCell ref="B36:AA36"/>
    <mergeCell ref="AB36:AF36"/>
    <mergeCell ref="B38:AA38"/>
    <mergeCell ref="AB38:AF38"/>
    <mergeCell ref="B39:AF39"/>
    <mergeCell ref="C28:AA28"/>
    <mergeCell ref="AE28:AF28"/>
    <mergeCell ref="C29:AA29"/>
    <mergeCell ref="AE29:AF29"/>
    <mergeCell ref="B30:AA30"/>
    <mergeCell ref="AB30:AF30"/>
    <mergeCell ref="AB20:AF20"/>
    <mergeCell ref="C25:AA25"/>
    <mergeCell ref="AE25:AF25"/>
    <mergeCell ref="C22:AA22"/>
    <mergeCell ref="AE22:AF22"/>
    <mergeCell ref="C23:AA23"/>
    <mergeCell ref="AE23:AF23"/>
    <mergeCell ref="B24:AA24"/>
    <mergeCell ref="AB24:AF24"/>
    <mergeCell ref="C21:AA21"/>
    <mergeCell ref="AE21:AF21"/>
    <mergeCell ref="C26:AA26"/>
    <mergeCell ref="AE26:AF26"/>
    <mergeCell ref="C27:AA27"/>
    <mergeCell ref="AE27:AF27"/>
    <mergeCell ref="B19:AF19"/>
    <mergeCell ref="B20:AA20"/>
    <mergeCell ref="B8:V8"/>
    <mergeCell ref="X8:AD8"/>
    <mergeCell ref="AE8:AF8"/>
    <mergeCell ref="B9:AF9"/>
    <mergeCell ref="B10:H10"/>
    <mergeCell ref="I10:AF10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AB17:AF17"/>
    <mergeCell ref="AE18:AF18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50 AD31 AB30 AB36 AB38">
    <cfRule type="cellIs" dxfId="623" priority="13" operator="between">
      <formula>0.01</formula>
      <formula>0.59</formula>
    </cfRule>
    <cfRule type="cellIs" dxfId="622" priority="14" operator="between">
      <formula>0.6</formula>
      <formula>0.79</formula>
    </cfRule>
    <cfRule type="cellIs" dxfId="621" priority="15" operator="between">
      <formula>0.8</formula>
      <formula>1</formula>
    </cfRule>
  </conditionalFormatting>
  <conditionalFormatting sqref="Y55">
    <cfRule type="cellIs" dxfId="620" priority="10" stopIfTrue="1" operator="equal">
      <formula>"alta"</formula>
    </cfRule>
    <cfRule type="cellIs" dxfId="619" priority="11" stopIfTrue="1" operator="equal">
      <formula>"media"</formula>
    </cfRule>
    <cfRule type="cellIs" dxfId="618" priority="12" stopIfTrue="1" operator="equal">
      <formula>"baja"</formula>
    </cfRule>
  </conditionalFormatting>
  <conditionalFormatting sqref="AC50">
    <cfRule type="cellIs" dxfId="617" priority="4" operator="between">
      <formula>0.01</formula>
      <formula>0.59</formula>
    </cfRule>
    <cfRule type="cellIs" dxfId="616" priority="5" operator="between">
      <formula>0.6</formula>
      <formula>0.79</formula>
    </cfRule>
    <cfRule type="cellIs" dxfId="615" priority="6" operator="between">
      <formula>0.8</formula>
      <formula>1</formula>
    </cfRule>
  </conditionalFormatting>
  <conditionalFormatting sqref="AD37">
    <cfRule type="cellIs" dxfId="614" priority="1" operator="between">
      <formula>0.01</formula>
      <formula>0.59</formula>
    </cfRule>
    <cfRule type="cellIs" dxfId="613" priority="2" operator="between">
      <formula>0.6</formula>
      <formula>0.79</formula>
    </cfRule>
    <cfRule type="cellIs" dxfId="612" priority="3" operator="between">
      <formula>0.8</formula>
      <formula>1</formula>
    </cfRule>
  </conditionalFormatting>
  <dataValidations count="3">
    <dataValidation type="list" allowBlank="1" showErrorMessage="1" sqref="AC34:AC35" xr:uid="{00000000-0002-0000-1800-000000000000}">
      <formula1>"0,1,2,3"</formula1>
    </dataValidation>
    <dataValidation type="list" allowBlank="1" showErrorMessage="1" sqref="AC21:AC23 AC25:AC29" xr:uid="{00000000-0002-0000-1800-000001000000}">
      <formula1>"1,0"</formula1>
    </dataValidation>
    <dataValidation allowBlank="1" showErrorMessage="1" sqref="AD21:AD23 AD34:AD35 AD25:AD29" xr:uid="{00000000-0002-0000-18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E82F81F0-F00E-462A-81F3-617134F847E8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B1542EC-301E-4029-ACA3-C1F56437A4EC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5E625620-09D7-422C-A988-3C59465D26DD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800-000003000000}">
          <x14:formula1>
            <xm:f>'LISTAS Y CRITERIOS CRITICIDAD'!$F$7:$F$10</xm:f>
          </x14:formula1>
          <xm:sqref>B55:J55</xm:sqref>
        </x14:dataValidation>
        <x14:dataValidation type="list" allowBlank="1" showInputMessage="1" showErrorMessage="1" xr:uid="{00000000-0002-0000-1800-000004000000}">
          <x14:formula1>
            <xm:f>'LISTAS Y CRITERIOS CRITICIDAD'!$F$15:$F$17</xm:f>
          </x14:formula1>
          <xm:sqref>K55:S55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7"/>
  </sheetPr>
  <dimension ref="A1:T19"/>
  <sheetViews>
    <sheetView showGridLines="0" zoomScaleNormal="100" workbookViewId="0"/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77" t="s">
        <v>26</v>
      </c>
      <c r="C8" s="78" t="s">
        <v>293</v>
      </c>
      <c r="D8" s="78" t="s">
        <v>294</v>
      </c>
      <c r="E8" s="77"/>
      <c r="F8" s="77" t="s">
        <v>295</v>
      </c>
      <c r="G8" s="79" t="s">
        <v>296</v>
      </c>
      <c r="H8" s="77" t="s">
        <v>297</v>
      </c>
      <c r="I8" s="78" t="s">
        <v>298</v>
      </c>
      <c r="J8" s="78" t="s">
        <v>299</v>
      </c>
      <c r="K8" s="78" t="s">
        <v>300</v>
      </c>
      <c r="L8" s="78" t="s">
        <v>34</v>
      </c>
      <c r="M8" s="78" t="s">
        <v>46</v>
      </c>
      <c r="N8" s="78" t="s">
        <v>301</v>
      </c>
      <c r="O8" s="78" t="s">
        <v>36</v>
      </c>
      <c r="P8" s="78">
        <v>1</v>
      </c>
      <c r="Q8" s="78">
        <v>2</v>
      </c>
      <c r="R8" s="78">
        <f>P8*Q8</f>
        <v>2</v>
      </c>
      <c r="S8" s="78" t="str">
        <f>IF(R8=0,"",IF(AND(R8&gt;=6,R8&lt;=9),"Alta",IF(AND(R8&gt;=3,R8&lt;=5),"Media","Baja")))</f>
        <v>Baja</v>
      </c>
      <c r="T8" s="77" t="str">
        <f>IF(S8="Alta",'LISTAS Y CRITERIOS CRITICIDAD'!$C$18,IF(S8="Media",'LISTAS Y CRITERIOS CRITICIDAD'!$C$19,IF(S8="Baja",'LISTAS Y CRITERIOS CRITICIDAD'!$C$20,"")))</f>
        <v>Revisión cumplimiento requisitos establecidos por SETIP</v>
      </c>
    </row>
    <row r="9" spans="1:20" s="8" customFormat="1" ht="41.25" customHeight="1">
      <c r="A9" s="6"/>
      <c r="B9" s="2"/>
      <c r="C9" s="7" t="s">
        <v>302</v>
      </c>
      <c r="D9" s="7" t="s">
        <v>303</v>
      </c>
      <c r="E9" s="2"/>
      <c r="F9" s="2">
        <v>3107965381</v>
      </c>
      <c r="G9" s="130" t="s">
        <v>304</v>
      </c>
      <c r="H9" s="2" t="s">
        <v>305</v>
      </c>
      <c r="I9" s="2" t="s">
        <v>306</v>
      </c>
      <c r="J9" s="7" t="s">
        <v>307</v>
      </c>
      <c r="K9" s="7"/>
      <c r="L9" s="7"/>
      <c r="M9" s="7"/>
      <c r="N9" s="7"/>
      <c r="O9" s="7"/>
      <c r="P9" s="7"/>
      <c r="Q9" s="7"/>
      <c r="R9" s="7">
        <f t="shared" ref="R9:R18" si="0">P9*Q9</f>
        <v>0</v>
      </c>
      <c r="S9" s="7" t="str">
        <f t="shared" ref="S9:S19" si="1">IF(R9=0,"",IF(AND(R9&gt;=6,R9&lt;=9),"Alta",IF(AND(R9&gt;=3,R9&lt;=5),"Media","Baja")))</f>
        <v/>
      </c>
      <c r="T9" s="2" t="str">
        <f>IF(S9="Alta",'LISTAS Y CRITERIOS CRITICIDAD'!$C$18,IF(S9="Media",'LISTAS Y CRITERIOS CRITICIDAD'!$C$19,IF(S9="Baja",'LISTAS Y CRITERIOS CRITICIDAD'!$C$20,"")))</f>
        <v/>
      </c>
    </row>
    <row r="10" spans="1:20" s="8" customFormat="1" ht="41.25" customHeight="1">
      <c r="A10" s="6"/>
      <c r="B10" s="2"/>
      <c r="C10" s="7"/>
      <c r="D10" s="7"/>
      <c r="E10" s="2"/>
      <c r="F10" s="2"/>
      <c r="G10" s="3"/>
      <c r="H10" s="2"/>
      <c r="I10" s="7"/>
      <c r="J10" s="7"/>
      <c r="K10" s="7"/>
      <c r="L10" s="7"/>
      <c r="M10" s="7"/>
      <c r="N10" s="7"/>
      <c r="O10" s="7"/>
      <c r="P10" s="7"/>
      <c r="Q10" s="7"/>
      <c r="R10" s="7">
        <f t="shared" si="0"/>
        <v>0</v>
      </c>
      <c r="S10" s="7" t="str">
        <f t="shared" si="1"/>
        <v/>
      </c>
      <c r="T10" s="2" t="str">
        <f>IF(S10="Alta",'LISTAS Y CRITERIOS CRITICIDAD'!$C$18,IF(S10="Media",'LISTAS Y CRITERIOS CRITICIDAD'!$C$19,IF(S10="Baja",'LISTAS Y CRITERIOS CRITICIDAD'!$C$20,"")))</f>
        <v/>
      </c>
    </row>
    <row r="11" spans="1:20" s="8" customFormat="1" ht="41.25" customHeight="1">
      <c r="A11" s="6"/>
      <c r="B11" s="2"/>
      <c r="C11" s="7"/>
      <c r="D11" s="7"/>
      <c r="E11" s="2"/>
      <c r="F11" s="2"/>
      <c r="G11" s="3"/>
      <c r="H11" s="2"/>
      <c r="I11" s="2"/>
      <c r="J11" s="7"/>
      <c r="K11" s="7"/>
      <c r="L11" s="7"/>
      <c r="M11" s="7"/>
      <c r="N11" s="7"/>
      <c r="O11" s="7"/>
      <c r="P11" s="7"/>
      <c r="Q11" s="7"/>
      <c r="R11" s="7">
        <f t="shared" si="0"/>
        <v>0</v>
      </c>
      <c r="S11" s="7" t="str">
        <f t="shared" si="1"/>
        <v/>
      </c>
      <c r="T11" s="2" t="str">
        <f>IF(S11="Alta",'LISTAS Y CRITERIOS CRITICIDAD'!$C$18,IF(S11="Media",'LISTAS Y CRITERIOS CRITICIDAD'!$C$19,IF(S11="Baja",'LISTAS Y CRITERIOS CRITICIDAD'!$C$20,"")))</f>
        <v/>
      </c>
    </row>
    <row r="12" spans="1:20" s="30" customFormat="1" ht="41.25" customHeight="1">
      <c r="A12" s="6"/>
      <c r="B12" s="2"/>
      <c r="C12" s="7"/>
      <c r="D12" s="7"/>
      <c r="E12" s="2"/>
      <c r="F12" s="2"/>
      <c r="G12" s="3"/>
      <c r="H12" s="2"/>
      <c r="I12" s="2"/>
      <c r="J12" s="7"/>
      <c r="K12" s="7"/>
      <c r="L12" s="7"/>
      <c r="M12" s="7"/>
      <c r="N12" s="7"/>
      <c r="O12" s="7"/>
      <c r="P12" s="7"/>
      <c r="Q12" s="7"/>
      <c r="R12" s="7">
        <f t="shared" si="0"/>
        <v>0</v>
      </c>
      <c r="S12" s="7" t="str">
        <f t="shared" si="1"/>
        <v/>
      </c>
      <c r="T12" s="2" t="str">
        <f>IF(S12="Alta",'LISTAS Y CRITERIOS CRITICIDAD'!$C$18,IF(S12="Media",'LISTAS Y CRITERIOS CRITICIDAD'!$C$19,IF(S12="Baja",'LISTAS Y CRITERIOS CRITICIDAD'!$C$20,"")))</f>
        <v/>
      </c>
    </row>
    <row r="13" spans="1:20" ht="41.25" customHeight="1">
      <c r="A13" s="6"/>
      <c r="B13" s="2"/>
      <c r="C13" s="7"/>
      <c r="D13" s="7"/>
      <c r="E13" s="2"/>
      <c r="F13" s="2"/>
      <c r="G13" s="3"/>
      <c r="H13" s="2"/>
      <c r="I13" s="2"/>
      <c r="J13" s="7"/>
      <c r="K13" s="7"/>
      <c r="L13" s="7"/>
      <c r="M13" s="7"/>
      <c r="N13" s="7"/>
      <c r="O13" s="7"/>
      <c r="P13" s="7"/>
      <c r="Q13" s="7"/>
      <c r="R13" s="7">
        <f t="shared" si="0"/>
        <v>0</v>
      </c>
      <c r="S13" s="7" t="str">
        <f t="shared" si="1"/>
        <v/>
      </c>
      <c r="T13" s="2" t="str">
        <f>IF(S13="Alta",'LISTAS Y CRITERIOS CRITICIDAD'!$C$18,IF(S13="Media",'LISTAS Y CRITERIOS CRITICIDAD'!$C$19,IF(S13="Baja",'LISTAS Y CRITERIOS CRITICIDAD'!$C$20,"")))</f>
        <v/>
      </c>
    </row>
    <row r="14" spans="1:20" ht="41.25" customHeight="1">
      <c r="A14" s="6"/>
      <c r="B14" s="2"/>
      <c r="C14" s="7"/>
      <c r="D14" s="7"/>
      <c r="E14" s="2"/>
      <c r="F14" s="2"/>
      <c r="G14" s="3"/>
      <c r="H14" s="2"/>
      <c r="I14" s="2"/>
      <c r="J14" s="7"/>
      <c r="K14" s="7"/>
      <c r="L14" s="7"/>
      <c r="M14" s="7"/>
      <c r="N14" s="7"/>
      <c r="O14" s="7"/>
      <c r="P14" s="7"/>
      <c r="Q14" s="7"/>
      <c r="R14" s="7">
        <f t="shared" si="0"/>
        <v>0</v>
      </c>
      <c r="S14" s="7" t="str">
        <f t="shared" si="1"/>
        <v/>
      </c>
      <c r="T14" s="2" t="str">
        <f>IF(S14="Alta",'LISTAS Y CRITERIOS CRITICIDAD'!$C$18,IF(S14="Media",'LISTAS Y CRITERIOS CRITICIDAD'!$C$19,IF(S14="Baja",'LISTAS Y CRITERIOS CRITICIDAD'!$C$20,"")))</f>
        <v/>
      </c>
    </row>
    <row r="15" spans="1:20" ht="41.25" customHeight="1">
      <c r="A15" s="6"/>
      <c r="B15" s="2"/>
      <c r="C15" s="7"/>
      <c r="D15" s="7"/>
      <c r="E15" s="2"/>
      <c r="F15" s="2"/>
      <c r="G15" s="2"/>
      <c r="H15" s="2"/>
      <c r="I15" s="2"/>
      <c r="J15" s="7"/>
      <c r="K15" s="7"/>
      <c r="L15" s="7"/>
      <c r="M15" s="7"/>
      <c r="N15" s="7"/>
      <c r="O15" s="7"/>
      <c r="P15" s="7"/>
      <c r="Q15" s="7"/>
      <c r="R15" s="7">
        <f t="shared" si="0"/>
        <v>0</v>
      </c>
      <c r="S15" s="7" t="str">
        <f t="shared" si="1"/>
        <v/>
      </c>
      <c r="T15" s="2" t="str">
        <f>IF(S15="Alta",'LISTAS Y CRITERIOS CRITICIDAD'!$C$18,IF(S15="Media",'LISTAS Y CRITERIOS CRITICIDAD'!$C$19,IF(S15="Baja",'LISTAS Y CRITERIOS CRITICIDAD'!$C$20,"")))</f>
        <v/>
      </c>
    </row>
    <row r="16" spans="1:20" s="8" customFormat="1" ht="41.25" customHeight="1">
      <c r="A16" s="6"/>
      <c r="B16" s="2"/>
      <c r="C16" s="7"/>
      <c r="D16" s="7"/>
      <c r="E16" s="7"/>
      <c r="F16" s="7"/>
      <c r="G16" s="3"/>
      <c r="H16" s="2"/>
      <c r="I16" s="2"/>
      <c r="J16" s="7"/>
      <c r="K16" s="7"/>
      <c r="L16" s="7"/>
      <c r="M16" s="7"/>
      <c r="N16" s="7"/>
      <c r="O16" s="7"/>
      <c r="P16" s="7"/>
      <c r="Q16" s="7"/>
      <c r="R16" s="7">
        <f t="shared" si="0"/>
        <v>0</v>
      </c>
      <c r="S16" s="7" t="str">
        <f t="shared" si="1"/>
        <v/>
      </c>
      <c r="T16" s="2" t="str">
        <f>IF(S16="Alta",'LISTAS Y CRITERIOS CRITICIDAD'!$C$18,IF(S16="Media",'LISTAS Y CRITERIOS CRITICIDAD'!$C$19,IF(S16="Baja",'LISTAS Y CRITERIOS CRITICIDAD'!$C$20,"")))</f>
        <v/>
      </c>
    </row>
    <row r="17" spans="1:20" s="8" customFormat="1" ht="41.25" customHeight="1">
      <c r="A17" s="6"/>
      <c r="B17" s="2"/>
      <c r="C17" s="7"/>
      <c r="D17" s="7"/>
      <c r="E17" s="7"/>
      <c r="F17" s="7"/>
      <c r="G17" s="3"/>
      <c r="H17" s="2"/>
      <c r="I17" s="2"/>
      <c r="J17" s="7"/>
      <c r="K17" s="7"/>
      <c r="L17" s="7"/>
      <c r="M17" s="7"/>
      <c r="N17" s="7"/>
      <c r="O17" s="7"/>
      <c r="P17" s="7"/>
      <c r="Q17" s="7"/>
      <c r="R17" s="7">
        <f t="shared" si="0"/>
        <v>0</v>
      </c>
      <c r="S17" s="7" t="str">
        <f t="shared" si="1"/>
        <v/>
      </c>
      <c r="T17" s="2" t="str">
        <f>IF(S17="Alta",'LISTAS Y CRITERIOS CRITICIDAD'!$C$18,IF(S17="Media",'LISTAS Y CRITERIOS CRITICIDAD'!$C$19,IF(S17="Baja",'LISTAS Y CRITERIOS CRITICIDAD'!$C$20,"")))</f>
        <v/>
      </c>
    </row>
    <row r="18" spans="1:20" ht="41.25" customHeight="1">
      <c r="A18" s="6"/>
      <c r="B18" s="2"/>
      <c r="C18" s="7"/>
      <c r="D18" s="7"/>
      <c r="E18" s="7"/>
      <c r="F18" s="7"/>
      <c r="G18" s="3"/>
      <c r="H18" s="2"/>
      <c r="I18" s="2"/>
      <c r="J18" s="7"/>
      <c r="K18" s="7"/>
      <c r="L18" s="7"/>
      <c r="M18" s="7"/>
      <c r="N18" s="7"/>
      <c r="O18" s="7"/>
      <c r="P18" s="7"/>
      <c r="Q18" s="7"/>
      <c r="R18" s="7">
        <f t="shared" si="0"/>
        <v>0</v>
      </c>
      <c r="S18" s="7" t="str">
        <f t="shared" si="1"/>
        <v/>
      </c>
      <c r="T18" s="2" t="str">
        <f>IF(S18="Alta",'LISTAS Y CRITERIOS CRITICIDAD'!$C$18,IF(S18="Media",'LISTAS Y CRITERIOS CRITICIDAD'!$C$19,IF(S18="Baja",'LISTAS Y CRITERIOS CRITICIDAD'!$C$20,"")))</f>
        <v/>
      </c>
    </row>
    <row r="19" spans="1:20" ht="41.25" customHeight="1">
      <c r="A19" s="2"/>
      <c r="B19" s="2"/>
      <c r="C19" s="2"/>
      <c r="D19" s="2"/>
      <c r="E19" s="2"/>
      <c r="F19" s="2"/>
      <c r="G19" s="34"/>
      <c r="H19" s="2"/>
      <c r="I19" s="2"/>
      <c r="J19" s="2"/>
      <c r="K19" s="2"/>
      <c r="L19" s="7"/>
      <c r="M19" s="7"/>
      <c r="N19" s="7"/>
      <c r="O19" s="7"/>
      <c r="P19" s="7"/>
      <c r="Q19" s="7"/>
      <c r="R19" s="7">
        <f>P19*Q19</f>
        <v>0</v>
      </c>
      <c r="S19" s="7" t="str">
        <f t="shared" si="1"/>
        <v/>
      </c>
      <c r="T19" s="2" t="str">
        <f>IF(S19="Alta",'LISTAS Y CRITERIOS CRITICIDAD'!$C$18,IF(S19="Media",'LISTAS Y CRITERIOS CRITICIDAD'!$C$19,IF(S19="Baja",'LISTAS Y CRITERIOS CRITICIDAD'!$C$20,"")))</f>
        <v/>
      </c>
    </row>
  </sheetData>
  <autoFilter ref="A5:T9" xr:uid="{00000000-0009-0000-0000-000019000000}">
    <filterColumn colId="12" showButton="0"/>
    <filterColumn colId="13" showButton="0"/>
    <filterColumn colId="15" showButton="0"/>
  </autoFilter>
  <dataConsolidate/>
  <mergeCells count="21">
    <mergeCell ref="M5:O6"/>
    <mergeCell ref="P5:Q6"/>
    <mergeCell ref="R5:R7"/>
    <mergeCell ref="S5:S7"/>
    <mergeCell ref="T5:T7"/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</mergeCells>
  <conditionalFormatting sqref="S8:S19">
    <cfRule type="cellIs" dxfId="608" priority="1" stopIfTrue="1" operator="equal">
      <formula>"alta"</formula>
    </cfRule>
    <cfRule type="cellIs" dxfId="607" priority="2" stopIfTrue="1" operator="equal">
      <formula>"media"</formula>
    </cfRule>
    <cfRule type="cellIs" dxfId="606" priority="3" stopIfTrue="1" operator="equal">
      <formula>"baja"</formula>
    </cfRule>
  </conditionalFormatting>
  <dataValidations count="1">
    <dataValidation type="list" allowBlank="1" showInputMessage="1" showErrorMessage="1" sqref="N20:N1048576" xr:uid="{00000000-0002-0000-1900-000000000000}">
      <formula1>$A$10:$A$19</formula1>
    </dataValidation>
  </dataValidations>
  <hyperlinks>
    <hyperlink ref="G9" r:id="rId1" xr:uid="{4B4CBE5A-40F0-4D04-91E6-0FDC726DF3EC}"/>
  </hyperlinks>
  <pageMargins left="1.2649999999999999" right="0.7" top="0.75" bottom="0.75" header="0.3" footer="0.3"/>
  <pageSetup paperSize="9" scale="38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9BC53EB5-084F-40B3-AE38-B6DE1F2C77A2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6E2C59B3-9704-430D-8960-BBEDF4F2C14E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600504A6-0DD2-464A-AB04-1DCBB3876B9F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900-000001000000}">
          <x14:formula1>
            <xm:f>'LISTAS Y CRITERIOS CRITICIDAD'!$C$2:$C$3</xm:f>
          </x14:formula1>
          <xm:sqref>B4:B1048576</xm:sqref>
        </x14:dataValidation>
        <x14:dataValidation type="list" allowBlank="1" showInputMessage="1" showErrorMessage="1" xr:uid="{00000000-0002-0000-1900-000002000000}">
          <x14:formula1>
            <xm:f>'LISTAS Y CRITERIOS CRITICIDAD'!$F$15:$F$17</xm:f>
          </x14:formula1>
          <xm:sqref>Q8:Q19</xm:sqref>
        </x14:dataValidation>
        <x14:dataValidation type="list" allowBlank="1" showInputMessage="1" showErrorMessage="1" xr:uid="{00000000-0002-0000-1900-000003000000}">
          <x14:formula1>
            <xm:f>'LISTAS Y CRITERIOS CRITICIDAD'!$F$7:$F$10</xm:f>
          </x14:formula1>
          <xm:sqref>P8:P19</xm:sqref>
        </x14:dataValidation>
        <x14:dataValidation type="list" allowBlank="1" showInputMessage="1" showErrorMessage="1" xr:uid="{00000000-0002-0000-1900-000004000000}">
          <x14:formula1>
            <xm:f>'LISTAS Y CRITERIOS CRITICIDAD'!$C$7:$C$14</xm:f>
          </x14:formula1>
          <xm:sqref>L8:L19</xm:sqref>
        </x14:dataValidation>
        <x14:dataValidation type="list" allowBlank="1" showInputMessage="1" showErrorMessage="1" xr:uid="{00000000-0002-0000-1900-000005000000}">
          <x14:formula1>
            <xm:f>'LISTAS Y CRITERIOS CRITICIDAD'!$A$22:$A$30</xm:f>
          </x14:formula1>
          <xm:sqref>O8:O19</xm:sqref>
        </x14:dataValidation>
        <x14:dataValidation type="list" allowBlank="1" showInputMessage="1" showErrorMessage="1" xr:uid="{00000000-0002-0000-1900-000006000000}">
          <x14:formula1>
            <xm:f>'LISTAS Y CRITERIOS CRITICIDAD'!$A$3:$A$9</xm:f>
          </x14:formula1>
          <xm:sqref>M8:M19</xm:sqref>
        </x14:dataValidation>
        <x14:dataValidation type="list" allowBlank="1" showInputMessage="1" showErrorMessage="1" xr:uid="{00000000-0002-0000-1900-000007000000}">
          <x14:formula1>
            <xm:f>'LISTAS Y CRITERIOS CRITICIDAD'!$A$11:$A$20</xm:f>
          </x14:formula1>
          <xm:sqref>N4:N19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  <pageSetUpPr fitToPage="1"/>
  </sheetPr>
  <dimension ref="B1:AG56"/>
  <sheetViews>
    <sheetView showGridLines="0" topLeftCell="A2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308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309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41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2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4</v>
      </c>
      <c r="U53" s="332"/>
      <c r="V53" s="332"/>
      <c r="W53" s="332"/>
      <c r="X53" s="332"/>
      <c r="Y53" s="298" t="str">
        <f>IF(T53=0,"",IF(AND(T53&gt;=6,T53&lt;=9),"Alta",IF(AND(T53&gt;=3,T53&lt;=5),"Media","Baja")))</f>
        <v>Media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Auditoría Documental y Evaluación Anual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37:AF37"/>
    <mergeCell ref="B38:AF38"/>
    <mergeCell ref="B40:AF40"/>
    <mergeCell ref="B41:M41"/>
    <mergeCell ref="O41:Z41"/>
    <mergeCell ref="AB41:AF41"/>
    <mergeCell ref="C33:AA33"/>
    <mergeCell ref="AE33:AF33"/>
    <mergeCell ref="B34:AA34"/>
    <mergeCell ref="AB34:AF34"/>
    <mergeCell ref="B36:AA36"/>
    <mergeCell ref="AB36:AF36"/>
    <mergeCell ref="C21:AA21"/>
    <mergeCell ref="AE21:AF21"/>
    <mergeCell ref="C32:AA32"/>
    <mergeCell ref="AE32:AF32"/>
    <mergeCell ref="C26:AA26"/>
    <mergeCell ref="AE26:AF26"/>
    <mergeCell ref="C27:AA27"/>
    <mergeCell ref="AE27:AF27"/>
    <mergeCell ref="B28:AA28"/>
    <mergeCell ref="AB28:AF28"/>
    <mergeCell ref="B30:AF30"/>
    <mergeCell ref="B31:AA31"/>
    <mergeCell ref="AB31:AF31"/>
    <mergeCell ref="C25:AA25"/>
    <mergeCell ref="AE25:AF25"/>
    <mergeCell ref="C22:AA22"/>
    <mergeCell ref="AE22:AF22"/>
    <mergeCell ref="C23:AA23"/>
    <mergeCell ref="AE23:AF23"/>
    <mergeCell ref="B24:AA24"/>
    <mergeCell ref="AB24:AF24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8 AD29 AB28 AB34 AB36">
    <cfRule type="cellIs" dxfId="602" priority="13" operator="between">
      <formula>0.01</formula>
      <formula>0.59</formula>
    </cfRule>
    <cfRule type="cellIs" dxfId="601" priority="14" operator="between">
      <formula>0.6</formula>
      <formula>0.79</formula>
    </cfRule>
    <cfRule type="cellIs" dxfId="600" priority="15" operator="between">
      <formula>0.8</formula>
      <formula>1</formula>
    </cfRule>
  </conditionalFormatting>
  <conditionalFormatting sqref="Y53">
    <cfRule type="cellIs" dxfId="599" priority="10" stopIfTrue="1" operator="equal">
      <formula>"alta"</formula>
    </cfRule>
    <cfRule type="cellIs" dxfId="598" priority="11" stopIfTrue="1" operator="equal">
      <formula>"media"</formula>
    </cfRule>
    <cfRule type="cellIs" dxfId="597" priority="12" stopIfTrue="1" operator="equal">
      <formula>"baja"</formula>
    </cfRule>
  </conditionalFormatting>
  <conditionalFormatting sqref="AC48">
    <cfRule type="cellIs" dxfId="596" priority="4" operator="between">
      <formula>0.01</formula>
      <formula>0.59</formula>
    </cfRule>
    <cfRule type="cellIs" dxfId="595" priority="5" operator="between">
      <formula>0.6</formula>
      <formula>0.79</formula>
    </cfRule>
    <cfRule type="cellIs" dxfId="594" priority="6" operator="between">
      <formula>0.8</formula>
      <formula>1</formula>
    </cfRule>
  </conditionalFormatting>
  <conditionalFormatting sqref="AD35">
    <cfRule type="cellIs" dxfId="593" priority="1" operator="between">
      <formula>0.01</formula>
      <formula>0.59</formula>
    </cfRule>
    <cfRule type="cellIs" dxfId="592" priority="2" operator="between">
      <formula>0.6</formula>
      <formula>0.79</formula>
    </cfRule>
    <cfRule type="cellIs" dxfId="591" priority="3" operator="between">
      <formula>0.8</formula>
      <formula>1</formula>
    </cfRule>
  </conditionalFormatting>
  <dataValidations count="3">
    <dataValidation allowBlank="1" showErrorMessage="1" sqref="AD32:AD33 AD21:AD23 AD25:AD27" xr:uid="{00000000-0002-0000-1A00-000000000000}"/>
    <dataValidation type="list" allowBlank="1" showErrorMessage="1" sqref="AC21:AC23 AC25:AC27" xr:uid="{00000000-0002-0000-1A00-000001000000}">
      <formula1>"1,0"</formula1>
    </dataValidation>
    <dataValidation type="list" allowBlank="1" showErrorMessage="1" sqref="AC32:AC33" xr:uid="{00000000-0002-0000-1A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7ED2BF35-7EB3-45F4-8965-C7D3762F4A7E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6DE01175-79B1-4C3F-8C8A-77A48FFB5693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6C340DE5-D24B-4FB1-9F19-075DAA435C36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A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1A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310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311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0.3</v>
      </c>
      <c r="AC25" s="13"/>
      <c r="AD25" s="12">
        <f t="shared" ref="AD25:AD26" si="0">AB25*AC25</f>
        <v>0</v>
      </c>
      <c r="AE25" s="229"/>
      <c r="AF25" s="230"/>
    </row>
    <row r="26" spans="2:32" ht="30" customHeight="1">
      <c r="B26" s="41">
        <v>2</v>
      </c>
      <c r="C26" s="228" t="s">
        <v>148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1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2</v>
      </c>
      <c r="U54" s="332"/>
      <c r="V54" s="332"/>
      <c r="W54" s="332"/>
      <c r="X54" s="332"/>
      <c r="Y54" s="298" t="str">
        <f>IF(T54=0,"",IF(AND(T54&gt;=6,T54&lt;=9),"Alta",IF(AND(T54&gt;=3,T54&lt;=5),"Media","Baja")))</f>
        <v>Baja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Revisión cumplimiento requisitos establecidos por SETIP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9 AD30 AB29 AB35 AB37">
    <cfRule type="cellIs" dxfId="587" priority="13" operator="between">
      <formula>0.01</formula>
      <formula>0.59</formula>
    </cfRule>
    <cfRule type="cellIs" dxfId="586" priority="14" operator="between">
      <formula>0.6</formula>
      <formula>0.79</formula>
    </cfRule>
    <cfRule type="cellIs" dxfId="585" priority="15" operator="between">
      <formula>0.8</formula>
      <formula>1</formula>
    </cfRule>
  </conditionalFormatting>
  <conditionalFormatting sqref="Y54">
    <cfRule type="cellIs" dxfId="584" priority="10" stopIfTrue="1" operator="equal">
      <formula>"alta"</formula>
    </cfRule>
    <cfRule type="cellIs" dxfId="583" priority="11" stopIfTrue="1" operator="equal">
      <formula>"media"</formula>
    </cfRule>
    <cfRule type="cellIs" dxfId="582" priority="12" stopIfTrue="1" operator="equal">
      <formula>"baja"</formula>
    </cfRule>
  </conditionalFormatting>
  <conditionalFormatting sqref="AC49">
    <cfRule type="cellIs" dxfId="581" priority="4" operator="between">
      <formula>0.01</formula>
      <formula>0.59</formula>
    </cfRule>
    <cfRule type="cellIs" dxfId="580" priority="5" operator="between">
      <formula>0.6</formula>
      <formula>0.79</formula>
    </cfRule>
    <cfRule type="cellIs" dxfId="579" priority="6" operator="between">
      <formula>0.8</formula>
      <formula>1</formula>
    </cfRule>
  </conditionalFormatting>
  <conditionalFormatting sqref="AD36">
    <cfRule type="cellIs" dxfId="578" priority="1" operator="between">
      <formula>0.01</formula>
      <formula>0.59</formula>
    </cfRule>
    <cfRule type="cellIs" dxfId="577" priority="2" operator="between">
      <formula>0.6</formula>
      <formula>0.79</formula>
    </cfRule>
    <cfRule type="cellIs" dxfId="576" priority="3" operator="between">
      <formula>0.8</formula>
      <formula>1</formula>
    </cfRule>
  </conditionalFormatting>
  <dataValidations count="3">
    <dataValidation type="list" allowBlank="1" showErrorMessage="1" sqref="AC33:AC34" xr:uid="{00000000-0002-0000-1C00-000000000000}">
      <formula1>"0,1,2,3"</formula1>
    </dataValidation>
    <dataValidation type="list" allowBlank="1" showErrorMessage="1" sqref="AC21:AC23 AC25:AC28" xr:uid="{00000000-0002-0000-1C00-000001000000}">
      <formula1>"1,0"</formula1>
    </dataValidation>
    <dataValidation allowBlank="1" showErrorMessage="1" sqref="AD21:AD23 AD33:AD34 AD25:AD28" xr:uid="{00000000-0002-0000-1C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0A38B383-CD20-4971-AA18-82942C3F826F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6C91F198-424B-4C13-857D-7763C69CD31C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8B20A595-BEEE-4C22-B997-9D989A15E9D5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C00-000003000000}">
          <x14:formula1>
            <xm:f>'LISTAS Y CRITERIOS CRITICIDAD'!$F$7:$F$10</xm:f>
          </x14:formula1>
          <xm:sqref>B54:J54</xm:sqref>
        </x14:dataValidation>
        <x14:dataValidation type="list" allowBlank="1" showInputMessage="1" showErrorMessage="1" xr:uid="{00000000-0002-0000-1C00-000004000000}">
          <x14:formula1>
            <xm:f>'LISTAS Y CRITERIOS CRITICIDAD'!$F$15:$F$17</xm:f>
          </x14:formula1>
          <xm:sqref>K54:S54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312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313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0.3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336" t="s">
        <v>314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0.2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1</v>
      </c>
      <c r="C54" s="331"/>
      <c r="D54" s="331"/>
      <c r="E54" s="331"/>
      <c r="F54" s="331"/>
      <c r="G54" s="331"/>
      <c r="H54" s="331"/>
      <c r="I54" s="331"/>
      <c r="J54" s="331"/>
      <c r="K54" s="331">
        <v>1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1</v>
      </c>
      <c r="U54" s="332"/>
      <c r="V54" s="332"/>
      <c r="W54" s="332"/>
      <c r="X54" s="332"/>
      <c r="Y54" s="298" t="str">
        <f>IF(T54=0,"",IF(AND(T54&gt;=6,T54&lt;=9),"Alta",IF(AND(T54&gt;=3,T54&lt;=5),"Media","Baja")))</f>
        <v>Baja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Revisión cumplimiento requisitos establecidos por SETIP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Y54:AC54"/>
    <mergeCell ref="AD54:AF54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B42:M42"/>
    <mergeCell ref="O42:Z42"/>
    <mergeCell ref="AB42:AF42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B37:AA37"/>
    <mergeCell ref="AB37:AF37"/>
    <mergeCell ref="B38:AF38"/>
    <mergeCell ref="B39:AF39"/>
    <mergeCell ref="B41:AF41"/>
    <mergeCell ref="AB32:AF32"/>
    <mergeCell ref="C34:AA34"/>
    <mergeCell ref="AE34:AF34"/>
    <mergeCell ref="B35:AA35"/>
    <mergeCell ref="AB35:AF35"/>
    <mergeCell ref="B24:AA24"/>
    <mergeCell ref="AB24:AF24"/>
    <mergeCell ref="C33:AA33"/>
    <mergeCell ref="AE33:AF33"/>
    <mergeCell ref="C25:AA25"/>
    <mergeCell ref="AE25:AF25"/>
    <mergeCell ref="C27:AA27"/>
    <mergeCell ref="AE27:AF27"/>
    <mergeCell ref="C28:AA28"/>
    <mergeCell ref="AE28:AF28"/>
    <mergeCell ref="C26:AA26"/>
    <mergeCell ref="AE26:AF26"/>
    <mergeCell ref="B29:AA29"/>
    <mergeCell ref="AB29:AF29"/>
    <mergeCell ref="B31:AF31"/>
    <mergeCell ref="B32:AA32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9 AD30 AB29 AB35 AB37">
    <cfRule type="cellIs" dxfId="572" priority="13" operator="between">
      <formula>0.01</formula>
      <formula>0.59</formula>
    </cfRule>
    <cfRule type="cellIs" dxfId="571" priority="14" operator="between">
      <formula>0.6</formula>
      <formula>0.79</formula>
    </cfRule>
    <cfRule type="cellIs" dxfId="570" priority="15" operator="between">
      <formula>0.8</formula>
      <formula>1</formula>
    </cfRule>
  </conditionalFormatting>
  <conditionalFormatting sqref="Y54">
    <cfRule type="cellIs" dxfId="569" priority="10" stopIfTrue="1" operator="equal">
      <formula>"alta"</formula>
    </cfRule>
    <cfRule type="cellIs" dxfId="568" priority="11" stopIfTrue="1" operator="equal">
      <formula>"media"</formula>
    </cfRule>
    <cfRule type="cellIs" dxfId="567" priority="12" stopIfTrue="1" operator="equal">
      <formula>"baja"</formula>
    </cfRule>
  </conditionalFormatting>
  <conditionalFormatting sqref="AC49">
    <cfRule type="cellIs" dxfId="566" priority="4" operator="between">
      <formula>0.01</formula>
      <formula>0.59</formula>
    </cfRule>
    <cfRule type="cellIs" dxfId="565" priority="5" operator="between">
      <formula>0.6</formula>
      <formula>0.79</formula>
    </cfRule>
    <cfRule type="cellIs" dxfId="564" priority="6" operator="between">
      <formula>0.8</formula>
      <formula>1</formula>
    </cfRule>
  </conditionalFormatting>
  <conditionalFormatting sqref="AD36">
    <cfRule type="cellIs" dxfId="563" priority="1" operator="between">
      <formula>0.01</formula>
      <formula>0.59</formula>
    </cfRule>
    <cfRule type="cellIs" dxfId="562" priority="2" operator="between">
      <formula>0.6</formula>
      <formula>0.79</formula>
    </cfRule>
    <cfRule type="cellIs" dxfId="561" priority="3" operator="between">
      <formula>0.8</formula>
      <formula>1</formula>
    </cfRule>
  </conditionalFormatting>
  <dataValidations count="3">
    <dataValidation allowBlank="1" showErrorMessage="1" sqref="AD21:AD23 AD33:AD34 AD25:AD28" xr:uid="{00000000-0002-0000-1B00-000000000000}"/>
    <dataValidation type="list" allowBlank="1" showErrorMessage="1" sqref="AC21:AC23 AC25:AC28" xr:uid="{00000000-0002-0000-1B00-000001000000}">
      <formula1>"1,0"</formula1>
    </dataValidation>
    <dataValidation type="list" allowBlank="1" showErrorMessage="1" sqref="AC33:AC34" xr:uid="{00000000-0002-0000-1B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61CD3350-3E66-41C8-9650-A337ACE2C796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CF2EFAB5-3B02-4FB2-8744-31CBE73B8E01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C6E83087-85C9-417D-8109-CD1CE9BD366D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B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1B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9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50"/>
  </sheetPr>
  <dimension ref="A1:T19"/>
  <sheetViews>
    <sheetView showGridLines="0" zoomScaleNormal="100" workbookViewId="0">
      <selection sqref="A1:D3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8554687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81" t="s">
        <v>26</v>
      </c>
      <c r="C8" s="82" t="s">
        <v>315</v>
      </c>
      <c r="D8" s="82" t="s">
        <v>316</v>
      </c>
      <c r="E8" s="81"/>
      <c r="F8" s="81">
        <v>3118458462</v>
      </c>
      <c r="G8" s="83" t="s">
        <v>317</v>
      </c>
      <c r="H8" s="81" t="s">
        <v>318</v>
      </c>
      <c r="I8" s="82" t="s">
        <v>319</v>
      </c>
      <c r="J8" s="82" t="s">
        <v>320</v>
      </c>
      <c r="K8" s="82" t="s">
        <v>321</v>
      </c>
      <c r="L8" s="82" t="s">
        <v>322</v>
      </c>
      <c r="M8" s="82" t="s">
        <v>36</v>
      </c>
      <c r="N8" s="82" t="s">
        <v>323</v>
      </c>
      <c r="O8" s="82" t="s">
        <v>36</v>
      </c>
      <c r="P8" s="82">
        <v>1</v>
      </c>
      <c r="Q8" s="82">
        <v>2</v>
      </c>
      <c r="R8" s="82">
        <f>P8*Q8</f>
        <v>2</v>
      </c>
      <c r="S8" s="78" t="str">
        <f>IF(R8=0,"",IF(AND(R8&gt;=6,R8&lt;=9),"Alta",IF(AND(R8&gt;=3,R8&lt;=5),"Media","Baja")))</f>
        <v>Baja</v>
      </c>
      <c r="T8" s="77" t="str">
        <f>IF(S8="Alta",'LISTAS Y CRITERIOS CRITICIDAD'!$C$18,IF(S8="Media",'LISTAS Y CRITERIOS CRITICIDAD'!$C$19,IF(S8="Baja",'LISTAS Y CRITERIOS CRITICIDAD'!$C$20,"")))</f>
        <v>Revisión cumplimiento requisitos establecidos por SETIP</v>
      </c>
    </row>
    <row r="9" spans="1:20" s="8" customFormat="1" ht="41.25" customHeight="1">
      <c r="A9" s="6">
        <v>2</v>
      </c>
      <c r="B9" s="84" t="s">
        <v>48</v>
      </c>
      <c r="C9" s="85" t="s">
        <v>324</v>
      </c>
      <c r="D9" s="85" t="s">
        <v>325</v>
      </c>
      <c r="E9" s="84"/>
      <c r="F9" s="84" t="s">
        <v>326</v>
      </c>
      <c r="G9" s="86" t="s">
        <v>327</v>
      </c>
      <c r="H9" s="84" t="s">
        <v>328</v>
      </c>
      <c r="I9" s="84" t="s">
        <v>84</v>
      </c>
      <c r="J9" s="85" t="s">
        <v>320</v>
      </c>
      <c r="K9" s="85" t="s">
        <v>321</v>
      </c>
      <c r="L9" s="85" t="s">
        <v>322</v>
      </c>
      <c r="M9" s="85" t="s">
        <v>36</v>
      </c>
      <c r="N9" s="85" t="s">
        <v>323</v>
      </c>
      <c r="O9" s="85" t="s">
        <v>36</v>
      </c>
      <c r="P9" s="85">
        <v>1</v>
      </c>
      <c r="Q9" s="85">
        <v>2</v>
      </c>
      <c r="R9" s="85">
        <f t="shared" ref="R9:R18" si="0">P9*Q9</f>
        <v>2</v>
      </c>
      <c r="S9" s="7" t="str">
        <f t="shared" ref="S9:S19" si="1">IF(R9=0,"",IF(AND(R9&gt;=6,R9&lt;=9),"Alta",IF(AND(R9&gt;=3,R9&lt;=5),"Media","Baja")))</f>
        <v>Baja</v>
      </c>
      <c r="T9" s="2" t="str">
        <f>IF(S9="Alta",'LISTAS Y CRITERIOS CRITICIDAD'!$C$18,IF(S9="Media",'LISTAS Y CRITERIOS CRITICIDAD'!$C$19,IF(S9="Baja",'LISTAS Y CRITERIOS CRITICIDAD'!$C$20,"")))</f>
        <v>Revisión cumplimiento requisitos establecidos por SETIP</v>
      </c>
    </row>
    <row r="10" spans="1:20" s="8" customFormat="1" ht="41.25" customHeight="1">
      <c r="A10" s="6">
        <v>3</v>
      </c>
      <c r="B10" s="2" t="s">
        <v>26</v>
      </c>
      <c r="C10" s="7" t="s">
        <v>329</v>
      </c>
      <c r="D10" s="7" t="s">
        <v>330</v>
      </c>
      <c r="E10" s="2"/>
      <c r="F10" s="2">
        <v>3167424144</v>
      </c>
      <c r="G10" s="3" t="s">
        <v>331</v>
      </c>
      <c r="H10" s="2" t="s">
        <v>332</v>
      </c>
      <c r="I10" s="7" t="s">
        <v>333</v>
      </c>
      <c r="J10" s="7" t="s">
        <v>320</v>
      </c>
      <c r="K10" s="7" t="s">
        <v>321</v>
      </c>
      <c r="L10" s="7" t="s">
        <v>322</v>
      </c>
      <c r="M10" s="7" t="s">
        <v>36</v>
      </c>
      <c r="N10" s="7" t="s">
        <v>323</v>
      </c>
      <c r="O10" s="7" t="s">
        <v>36</v>
      </c>
      <c r="P10" s="7">
        <v>1</v>
      </c>
      <c r="Q10" s="7">
        <v>2</v>
      </c>
      <c r="R10" s="7">
        <f t="shared" si="0"/>
        <v>2</v>
      </c>
      <c r="S10" s="7" t="str">
        <f t="shared" si="1"/>
        <v>Baja</v>
      </c>
      <c r="T10" s="2" t="str">
        <f>IF(S10="Alta",'LISTAS Y CRITERIOS CRITICIDAD'!$C$18,IF(S10="Media",'LISTAS Y CRITERIOS CRITICIDAD'!$C$19,IF(S10="Baja",'LISTAS Y CRITERIOS CRITICIDAD'!$C$20,"")))</f>
        <v>Revisión cumplimiento requisitos establecidos por SETIP</v>
      </c>
    </row>
    <row r="11" spans="1:20" s="8" customFormat="1" ht="41.25" customHeight="1">
      <c r="A11" s="6">
        <v>4</v>
      </c>
      <c r="B11" s="84" t="s">
        <v>26</v>
      </c>
      <c r="C11" s="85" t="s">
        <v>334</v>
      </c>
      <c r="D11" s="85" t="s">
        <v>335</v>
      </c>
      <c r="E11" s="84"/>
      <c r="F11" s="84">
        <v>30134852277</v>
      </c>
      <c r="G11" s="86" t="s">
        <v>336</v>
      </c>
      <c r="H11" s="84" t="s">
        <v>337</v>
      </c>
      <c r="I11" s="84" t="s">
        <v>298</v>
      </c>
      <c r="J11" s="85" t="s">
        <v>320</v>
      </c>
      <c r="K11" s="85" t="s">
        <v>321</v>
      </c>
      <c r="L11" s="85" t="s">
        <v>322</v>
      </c>
      <c r="M11" s="85" t="s">
        <v>36</v>
      </c>
      <c r="N11" s="85" t="s">
        <v>323</v>
      </c>
      <c r="O11" s="85" t="s">
        <v>36</v>
      </c>
      <c r="P11" s="85">
        <v>1</v>
      </c>
      <c r="Q11" s="85">
        <v>2</v>
      </c>
      <c r="R11" s="85">
        <f t="shared" si="0"/>
        <v>2</v>
      </c>
      <c r="S11" s="7" t="str">
        <f t="shared" si="1"/>
        <v>Baja</v>
      </c>
      <c r="T11" s="2" t="str">
        <f>IF(S11="Alta",'LISTAS Y CRITERIOS CRITICIDAD'!$C$18,IF(S11="Media",'LISTAS Y CRITERIOS CRITICIDAD'!$C$19,IF(S11="Baja",'LISTAS Y CRITERIOS CRITICIDAD'!$C$20,"")))</f>
        <v>Revisión cumplimiento requisitos establecidos por SETIP</v>
      </c>
    </row>
    <row r="12" spans="1:20" s="30" customFormat="1" ht="41.25" customHeight="1">
      <c r="A12" s="6">
        <v>5</v>
      </c>
      <c r="B12" s="84" t="s">
        <v>26</v>
      </c>
      <c r="C12" s="89" t="s">
        <v>338</v>
      </c>
      <c r="D12" s="89" t="s">
        <v>339</v>
      </c>
      <c r="E12" s="84"/>
      <c r="F12" s="84">
        <v>3173792107</v>
      </c>
      <c r="G12" s="86" t="s">
        <v>340</v>
      </c>
      <c r="H12" s="84" t="s">
        <v>341</v>
      </c>
      <c r="I12" s="84" t="s">
        <v>84</v>
      </c>
      <c r="J12" s="85" t="s">
        <v>320</v>
      </c>
      <c r="K12" s="85" t="s">
        <v>321</v>
      </c>
      <c r="L12" s="85" t="s">
        <v>322</v>
      </c>
      <c r="M12" s="85" t="s">
        <v>36</v>
      </c>
      <c r="N12" s="85" t="s">
        <v>323</v>
      </c>
      <c r="O12" s="85" t="s">
        <v>36</v>
      </c>
      <c r="P12" s="85">
        <v>1</v>
      </c>
      <c r="Q12" s="85">
        <v>2</v>
      </c>
      <c r="R12" s="85">
        <f t="shared" si="0"/>
        <v>2</v>
      </c>
      <c r="S12" s="7" t="str">
        <f t="shared" si="1"/>
        <v>Baja</v>
      </c>
      <c r="T12" s="2" t="str">
        <f>IF(S12="Alta",'LISTAS Y CRITERIOS CRITICIDAD'!$C$18,IF(S12="Media",'LISTAS Y CRITERIOS CRITICIDAD'!$C$19,IF(S12="Baja",'LISTAS Y CRITERIOS CRITICIDAD'!$C$20,"")))</f>
        <v>Revisión cumplimiento requisitos establecidos por SETIP</v>
      </c>
    </row>
    <row r="13" spans="1:20" ht="41.25" customHeight="1">
      <c r="A13" s="90">
        <v>6</v>
      </c>
      <c r="B13" s="91" t="s">
        <v>26</v>
      </c>
      <c r="C13" s="88" t="s">
        <v>342</v>
      </c>
      <c r="D13" s="88" t="s">
        <v>343</v>
      </c>
      <c r="E13" s="92"/>
      <c r="F13" s="87">
        <v>3183888848</v>
      </c>
      <c r="G13" s="93" t="s">
        <v>344</v>
      </c>
      <c r="H13" s="87" t="s">
        <v>345</v>
      </c>
      <c r="I13" s="94" t="s">
        <v>84</v>
      </c>
      <c r="J13" s="95" t="s">
        <v>346</v>
      </c>
      <c r="K13" s="96" t="s">
        <v>347</v>
      </c>
      <c r="L13" s="96" t="s">
        <v>21</v>
      </c>
      <c r="M13" s="97" t="s">
        <v>36</v>
      </c>
      <c r="N13" s="96" t="s">
        <v>323</v>
      </c>
      <c r="O13" s="96" t="s">
        <v>36</v>
      </c>
      <c r="P13" s="96">
        <v>1</v>
      </c>
      <c r="Q13" s="96">
        <v>2</v>
      </c>
      <c r="R13" s="96">
        <f t="shared" si="0"/>
        <v>2</v>
      </c>
      <c r="S13" s="96" t="str">
        <f t="shared" si="1"/>
        <v>Baja</v>
      </c>
      <c r="T13" s="98" t="str">
        <f>IF(S13="Alta",'LISTAS Y CRITERIOS CRITICIDAD'!$C$18,IF(S13="Media",'LISTAS Y CRITERIOS CRITICIDAD'!$C$19,IF(S13="Baja",'LISTAS Y CRITERIOS CRITICIDAD'!$C$20,"")))</f>
        <v>Revisión cumplimiento requisitos establecidos por SETIP</v>
      </c>
    </row>
    <row r="14" spans="1:20" ht="41.25" customHeight="1">
      <c r="A14" s="6"/>
      <c r="B14" s="2"/>
      <c r="C14" s="78"/>
      <c r="D14" s="78"/>
      <c r="E14" s="2"/>
      <c r="F14" s="2"/>
      <c r="G14" s="3"/>
      <c r="H14" s="2"/>
      <c r="I14" s="2"/>
      <c r="J14" s="7"/>
      <c r="K14" s="7"/>
      <c r="L14" s="7"/>
      <c r="M14" s="7"/>
      <c r="N14" s="7"/>
      <c r="O14" s="7"/>
      <c r="P14" s="7"/>
      <c r="Q14" s="7"/>
      <c r="R14" s="7">
        <f t="shared" si="0"/>
        <v>0</v>
      </c>
      <c r="S14" s="7" t="str">
        <f t="shared" si="1"/>
        <v/>
      </c>
      <c r="T14" s="2" t="str">
        <f>IF(S14="Alta",'LISTAS Y CRITERIOS CRITICIDAD'!$C$18,IF(S14="Media",'LISTAS Y CRITERIOS CRITICIDAD'!$C$19,IF(S14="Baja",'LISTAS Y CRITERIOS CRITICIDAD'!$C$20,"")))</f>
        <v/>
      </c>
    </row>
    <row r="15" spans="1:20" ht="41.25" customHeight="1">
      <c r="A15" s="6"/>
      <c r="B15" s="2"/>
      <c r="C15" s="7"/>
      <c r="D15" s="7"/>
      <c r="E15" s="2"/>
      <c r="F15" s="2"/>
      <c r="G15" s="2"/>
      <c r="H15" s="2"/>
      <c r="I15" s="2"/>
      <c r="J15" s="7"/>
      <c r="K15" s="7"/>
      <c r="L15" s="7"/>
      <c r="M15" s="7"/>
      <c r="N15" s="7"/>
      <c r="O15" s="7"/>
      <c r="P15" s="7"/>
      <c r="Q15" s="7"/>
      <c r="R15" s="7">
        <f t="shared" si="0"/>
        <v>0</v>
      </c>
      <c r="S15" s="7" t="str">
        <f t="shared" si="1"/>
        <v/>
      </c>
      <c r="T15" s="2" t="str">
        <f>IF(S15="Alta",'LISTAS Y CRITERIOS CRITICIDAD'!$C$18,IF(S15="Media",'LISTAS Y CRITERIOS CRITICIDAD'!$C$19,IF(S15="Baja",'LISTAS Y CRITERIOS CRITICIDAD'!$C$20,"")))</f>
        <v/>
      </c>
    </row>
    <row r="16" spans="1:20" s="8" customFormat="1" ht="41.25" customHeight="1">
      <c r="A16" s="6"/>
      <c r="B16" s="2"/>
      <c r="C16" s="7"/>
      <c r="D16" s="7"/>
      <c r="E16" s="7"/>
      <c r="F16" s="7"/>
      <c r="G16" s="3"/>
      <c r="H16" s="2"/>
      <c r="I16" s="2"/>
      <c r="J16" s="7"/>
      <c r="K16" s="7"/>
      <c r="L16" s="7"/>
      <c r="M16" s="7"/>
      <c r="N16" s="7"/>
      <c r="O16" s="7"/>
      <c r="P16" s="7"/>
      <c r="Q16" s="7"/>
      <c r="R16" s="7">
        <f t="shared" si="0"/>
        <v>0</v>
      </c>
      <c r="S16" s="7" t="str">
        <f t="shared" si="1"/>
        <v/>
      </c>
      <c r="T16" s="2" t="str">
        <f>IF(S16="Alta",'LISTAS Y CRITERIOS CRITICIDAD'!$C$18,IF(S16="Media",'LISTAS Y CRITERIOS CRITICIDAD'!$C$19,IF(S16="Baja",'LISTAS Y CRITERIOS CRITICIDAD'!$C$20,"")))</f>
        <v/>
      </c>
    </row>
    <row r="17" spans="1:20" s="8" customFormat="1" ht="41.25" customHeight="1">
      <c r="A17" s="6"/>
      <c r="B17" s="2"/>
      <c r="C17" s="7"/>
      <c r="D17" s="7"/>
      <c r="E17" s="7"/>
      <c r="F17" s="7"/>
      <c r="G17" s="3"/>
      <c r="H17" s="2"/>
      <c r="I17" s="2"/>
      <c r="J17" s="7"/>
      <c r="K17" s="7"/>
      <c r="L17" s="7"/>
      <c r="M17" s="7"/>
      <c r="N17" s="7"/>
      <c r="O17" s="7"/>
      <c r="P17" s="7"/>
      <c r="Q17" s="7"/>
      <c r="R17" s="7">
        <f t="shared" si="0"/>
        <v>0</v>
      </c>
      <c r="S17" s="7" t="str">
        <f t="shared" si="1"/>
        <v/>
      </c>
      <c r="T17" s="2" t="str">
        <f>IF(S17="Alta",'LISTAS Y CRITERIOS CRITICIDAD'!$C$18,IF(S17="Media",'LISTAS Y CRITERIOS CRITICIDAD'!$C$19,IF(S17="Baja",'LISTAS Y CRITERIOS CRITICIDAD'!$C$20,"")))</f>
        <v/>
      </c>
    </row>
    <row r="18" spans="1:20" ht="41.25" customHeight="1">
      <c r="A18" s="6"/>
      <c r="B18" s="2"/>
      <c r="C18" s="7"/>
      <c r="D18" s="7"/>
      <c r="E18" s="7"/>
      <c r="F18" s="7"/>
      <c r="G18" s="3"/>
      <c r="H18" s="2"/>
      <c r="I18" s="2"/>
      <c r="J18" s="7"/>
      <c r="K18" s="7"/>
      <c r="L18" s="7"/>
      <c r="M18" s="7"/>
      <c r="N18" s="7"/>
      <c r="O18" s="7"/>
      <c r="P18" s="7"/>
      <c r="Q18" s="7"/>
      <c r="R18" s="7">
        <f t="shared" si="0"/>
        <v>0</v>
      </c>
      <c r="S18" s="7" t="str">
        <f t="shared" si="1"/>
        <v/>
      </c>
      <c r="T18" s="2" t="str">
        <f>IF(S18="Alta",'LISTAS Y CRITERIOS CRITICIDAD'!$C$18,IF(S18="Media",'LISTAS Y CRITERIOS CRITICIDAD'!$C$19,IF(S18="Baja",'LISTAS Y CRITERIOS CRITICIDAD'!$C$20,"")))</f>
        <v/>
      </c>
    </row>
    <row r="19" spans="1:20" ht="41.25" customHeight="1">
      <c r="A19" s="2"/>
      <c r="B19" s="2"/>
      <c r="C19" s="2"/>
      <c r="D19" s="2"/>
      <c r="E19" s="2"/>
      <c r="F19" s="2"/>
      <c r="G19" s="34"/>
      <c r="H19" s="2"/>
      <c r="I19" s="2"/>
      <c r="J19" s="2"/>
      <c r="K19" s="2"/>
      <c r="L19" s="7"/>
      <c r="M19" s="7"/>
      <c r="N19" s="7"/>
      <c r="O19" s="7"/>
      <c r="P19" s="7"/>
      <c r="Q19" s="7"/>
      <c r="R19" s="7">
        <f>P19*Q19</f>
        <v>0</v>
      </c>
      <c r="S19" s="7" t="str">
        <f t="shared" si="1"/>
        <v/>
      </c>
      <c r="T19" s="2" t="str">
        <f>IF(S19="Alta",'LISTAS Y CRITERIOS CRITICIDAD'!$C$18,IF(S19="Media",'LISTAS Y CRITERIOS CRITICIDAD'!$C$19,IF(S19="Baja",'LISTAS Y CRITERIOS CRITICIDAD'!$C$20,"")))</f>
        <v/>
      </c>
    </row>
  </sheetData>
  <autoFilter ref="A5:T9" xr:uid="{00000000-0009-0000-0000-00001D000000}">
    <filterColumn colId="12" showButton="0"/>
    <filterColumn colId="13" showButton="0"/>
    <filterColumn colId="15" showButton="0"/>
  </autoFilter>
  <dataConsolidate/>
  <mergeCells count="21">
    <mergeCell ref="M5:O6"/>
    <mergeCell ref="P5:Q6"/>
    <mergeCell ref="R5:R7"/>
    <mergeCell ref="S5:S7"/>
    <mergeCell ref="T5:T7"/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</mergeCells>
  <conditionalFormatting sqref="S8:S19">
    <cfRule type="cellIs" dxfId="557" priority="1" stopIfTrue="1" operator="equal">
      <formula>"alta"</formula>
    </cfRule>
    <cfRule type="cellIs" dxfId="556" priority="2" stopIfTrue="1" operator="equal">
      <formula>"media"</formula>
    </cfRule>
    <cfRule type="cellIs" dxfId="555" priority="3" stopIfTrue="1" operator="equal">
      <formula>"baja"</formula>
    </cfRule>
  </conditionalFormatting>
  <dataValidations count="1">
    <dataValidation type="list" allowBlank="1" showInputMessage="1" showErrorMessage="1" sqref="N20:N1048576" xr:uid="{00000000-0002-0000-1D00-000000000000}">
      <formula1>$A$10:$A$19</formula1>
    </dataValidation>
  </dataValidations>
  <hyperlinks>
    <hyperlink ref="G13" r:id="rId1" xr:uid="{5E1F2154-2B37-4B20-BA7A-7F4B82405B59}"/>
  </hyperlinks>
  <pageMargins left="1.2649999999999999" right="0.7" top="0.75" bottom="0.75" header="0.3" footer="0.3"/>
  <pageSetup paperSize="9" scale="38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47717869-95A5-42A7-B3A8-82FC119246E6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874C8B35-ABBF-45DD-80C6-4CBC368F1CDE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A7B8C8DE-1D6C-41FE-9729-88A4886CAB52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1D00-000001000000}">
          <x14:formula1>
            <xm:f>'LISTAS Y CRITERIOS CRITICIDAD'!$A$11:$A$20</xm:f>
          </x14:formula1>
          <xm:sqref>N4:N19</xm:sqref>
        </x14:dataValidation>
        <x14:dataValidation type="list" allowBlank="1" showInputMessage="1" showErrorMessage="1" xr:uid="{00000000-0002-0000-1D00-000002000000}">
          <x14:formula1>
            <xm:f>'LISTAS Y CRITERIOS CRITICIDAD'!$A$3:$A$9</xm:f>
          </x14:formula1>
          <xm:sqref>M8:M19</xm:sqref>
        </x14:dataValidation>
        <x14:dataValidation type="list" allowBlank="1" showInputMessage="1" showErrorMessage="1" xr:uid="{00000000-0002-0000-1D00-000003000000}">
          <x14:formula1>
            <xm:f>'LISTAS Y CRITERIOS CRITICIDAD'!$A$22:$A$30</xm:f>
          </x14:formula1>
          <xm:sqref>O8:O19</xm:sqref>
        </x14:dataValidation>
        <x14:dataValidation type="list" allowBlank="1" showInputMessage="1" showErrorMessage="1" xr:uid="{00000000-0002-0000-1D00-000004000000}">
          <x14:formula1>
            <xm:f>'LISTAS Y CRITERIOS CRITICIDAD'!$C$7:$C$14</xm:f>
          </x14:formula1>
          <xm:sqref>L8:L19</xm:sqref>
        </x14:dataValidation>
        <x14:dataValidation type="list" allowBlank="1" showInputMessage="1" showErrorMessage="1" xr:uid="{00000000-0002-0000-1D00-000005000000}">
          <x14:formula1>
            <xm:f>'LISTAS Y CRITERIOS CRITICIDAD'!$F$7:$F$10</xm:f>
          </x14:formula1>
          <xm:sqref>P8:P19</xm:sqref>
        </x14:dataValidation>
        <x14:dataValidation type="list" allowBlank="1" showInputMessage="1" showErrorMessage="1" xr:uid="{00000000-0002-0000-1D00-000006000000}">
          <x14:formula1>
            <xm:f>'LISTAS Y CRITERIOS CRITICIDAD'!$F$15:$F$17</xm:f>
          </x14:formula1>
          <xm:sqref>Q8:Q19</xm:sqref>
        </x14:dataValidation>
        <x14:dataValidation type="list" allowBlank="1" showInputMessage="1" showErrorMessage="1" xr:uid="{00000000-0002-0000-1D00-000007000000}">
          <x14:formula1>
            <xm:f>'LISTAS Y CRITERIOS CRITICIDAD'!$C$2:$C$3</xm:f>
          </x14:formula1>
          <xm:sqref>B4:B1048576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321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348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:AD27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0.15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228" t="s">
        <v>349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0.15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2</v>
      </c>
      <c r="U55" s="332"/>
      <c r="V55" s="332"/>
      <c r="W55" s="332"/>
      <c r="X55" s="332"/>
      <c r="Y55" s="298" t="str">
        <f>IF(T55=0,"",IF(AND(T55&gt;=6,T55&lt;=9),"Alta",IF(AND(T55&gt;=3,T55&lt;=5),"Media","Baja")))</f>
        <v>Baja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Revisión cumplimiento requisitos establecidos por SETIP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44:M44"/>
    <mergeCell ref="O44:Z44"/>
    <mergeCell ref="AB44:AF44"/>
    <mergeCell ref="B45:M45"/>
    <mergeCell ref="O45:Z45"/>
    <mergeCell ref="AB45:AF45"/>
    <mergeCell ref="B38:AA38"/>
    <mergeCell ref="AB38:AF38"/>
    <mergeCell ref="B39:AF39"/>
    <mergeCell ref="B40:AF40"/>
    <mergeCell ref="B42:AF42"/>
    <mergeCell ref="B43:M43"/>
    <mergeCell ref="O43:Z43"/>
    <mergeCell ref="AB43:AF43"/>
    <mergeCell ref="C34:AA34"/>
    <mergeCell ref="AE34:AF34"/>
    <mergeCell ref="C35:AA35"/>
    <mergeCell ref="AE35:AF35"/>
    <mergeCell ref="B36:AA36"/>
    <mergeCell ref="AB36:AF36"/>
    <mergeCell ref="C29:AA29"/>
    <mergeCell ref="AE29:AF29"/>
    <mergeCell ref="B30:AA30"/>
    <mergeCell ref="AB30:AF30"/>
    <mergeCell ref="B32:AF32"/>
    <mergeCell ref="B33:AA33"/>
    <mergeCell ref="AB33:AF33"/>
    <mergeCell ref="C25:AA25"/>
    <mergeCell ref="AE25:AF25"/>
    <mergeCell ref="C27:AA27"/>
    <mergeCell ref="AE27:AF27"/>
    <mergeCell ref="C28:AA28"/>
    <mergeCell ref="AE28:AF28"/>
    <mergeCell ref="C26:AA26"/>
    <mergeCell ref="AE26:AF2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0 AD31 AB30 AB36 AB38">
    <cfRule type="cellIs" dxfId="551" priority="13" operator="between">
      <formula>0.01</formula>
      <formula>0.59</formula>
    </cfRule>
    <cfRule type="cellIs" dxfId="550" priority="14" operator="between">
      <formula>0.6</formula>
      <formula>0.79</formula>
    </cfRule>
    <cfRule type="cellIs" dxfId="549" priority="15" operator="between">
      <formula>0.8</formula>
      <formula>1</formula>
    </cfRule>
  </conditionalFormatting>
  <conditionalFormatting sqref="Y55">
    <cfRule type="cellIs" dxfId="548" priority="10" stopIfTrue="1" operator="equal">
      <formula>"alta"</formula>
    </cfRule>
    <cfRule type="cellIs" dxfId="547" priority="11" stopIfTrue="1" operator="equal">
      <formula>"media"</formula>
    </cfRule>
    <cfRule type="cellIs" dxfId="546" priority="12" stopIfTrue="1" operator="equal">
      <formula>"baja"</formula>
    </cfRule>
  </conditionalFormatting>
  <conditionalFormatting sqref="AC50">
    <cfRule type="cellIs" dxfId="545" priority="4" operator="between">
      <formula>0.01</formula>
      <formula>0.59</formula>
    </cfRule>
    <cfRule type="cellIs" dxfId="544" priority="5" operator="between">
      <formula>0.6</formula>
      <formula>0.79</formula>
    </cfRule>
    <cfRule type="cellIs" dxfId="543" priority="6" operator="between">
      <formula>0.8</formula>
      <formula>1</formula>
    </cfRule>
  </conditionalFormatting>
  <conditionalFormatting sqref="AD37">
    <cfRule type="cellIs" dxfId="542" priority="1" operator="between">
      <formula>0.01</formula>
      <formula>0.59</formula>
    </cfRule>
    <cfRule type="cellIs" dxfId="541" priority="2" operator="between">
      <formula>0.6</formula>
      <formula>0.79</formula>
    </cfRule>
    <cfRule type="cellIs" dxfId="540" priority="3" operator="between">
      <formula>0.8</formula>
      <formula>1</formula>
    </cfRule>
  </conditionalFormatting>
  <dataValidations count="3">
    <dataValidation allowBlank="1" showErrorMessage="1" sqref="AD21:AD23 AD34:AD35 AD25:AD29" xr:uid="{00000000-0002-0000-1E00-000000000000}"/>
    <dataValidation type="list" allowBlank="1" showErrorMessage="1" sqref="AC21:AC23 AC25:AC29" xr:uid="{00000000-0002-0000-1E00-000001000000}">
      <formula1>"1,0"</formula1>
    </dataValidation>
    <dataValidation type="list" allowBlank="1" showErrorMessage="1" sqref="AC34:AC35" xr:uid="{00000000-0002-0000-1E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18AB24E7-8A70-43A4-9BC8-C662AD88BB70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E6F2C6E1-20A5-44E4-9DEF-4DA5033951B8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F7B14414-1E78-4917-9174-EBF040E7CDA5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E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1E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350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351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0.3</v>
      </c>
      <c r="AC25" s="13"/>
      <c r="AD25" s="12">
        <f t="shared" ref="AD25:AD26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62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1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2</v>
      </c>
      <c r="U54" s="332"/>
      <c r="V54" s="332"/>
      <c r="W54" s="332"/>
      <c r="X54" s="332"/>
      <c r="Y54" s="298" t="str">
        <f>IF(T54=0,"",IF(AND(T54&gt;=6,T54&lt;=9),"Alta",IF(AND(T54&gt;=3,T54&lt;=5),"Media","Baja")))</f>
        <v>Baja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Revisión cumplimiento requisitos establecidos por SETIP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9 AD30 AB29 AB35 AB37">
    <cfRule type="cellIs" dxfId="536" priority="13" operator="between">
      <formula>0.01</formula>
      <formula>0.59</formula>
    </cfRule>
    <cfRule type="cellIs" dxfId="535" priority="14" operator="between">
      <formula>0.6</formula>
      <formula>0.79</formula>
    </cfRule>
    <cfRule type="cellIs" dxfId="534" priority="15" operator="between">
      <formula>0.8</formula>
      <formula>1</formula>
    </cfRule>
  </conditionalFormatting>
  <conditionalFormatting sqref="Y54">
    <cfRule type="cellIs" dxfId="533" priority="10" stopIfTrue="1" operator="equal">
      <formula>"alta"</formula>
    </cfRule>
    <cfRule type="cellIs" dxfId="532" priority="11" stopIfTrue="1" operator="equal">
      <formula>"media"</formula>
    </cfRule>
    <cfRule type="cellIs" dxfId="531" priority="12" stopIfTrue="1" operator="equal">
      <formula>"baja"</formula>
    </cfRule>
  </conditionalFormatting>
  <conditionalFormatting sqref="AC49">
    <cfRule type="cellIs" dxfId="530" priority="4" operator="between">
      <formula>0.01</formula>
      <formula>0.59</formula>
    </cfRule>
    <cfRule type="cellIs" dxfId="529" priority="5" operator="between">
      <formula>0.6</formula>
      <formula>0.79</formula>
    </cfRule>
    <cfRule type="cellIs" dxfId="528" priority="6" operator="between">
      <formula>0.8</formula>
      <formula>1</formula>
    </cfRule>
  </conditionalFormatting>
  <conditionalFormatting sqref="AD36">
    <cfRule type="cellIs" dxfId="527" priority="1" operator="between">
      <formula>0.01</formula>
      <formula>0.59</formula>
    </cfRule>
    <cfRule type="cellIs" dxfId="526" priority="2" operator="between">
      <formula>0.6</formula>
      <formula>0.79</formula>
    </cfRule>
    <cfRule type="cellIs" dxfId="525" priority="3" operator="between">
      <formula>0.8</formula>
      <formula>1</formula>
    </cfRule>
  </conditionalFormatting>
  <dataValidations count="3">
    <dataValidation type="list" allowBlank="1" showErrorMessage="1" sqref="AC33:AC34" xr:uid="{00000000-0002-0000-1F00-000000000000}">
      <formula1>"0,1,2,3"</formula1>
    </dataValidation>
    <dataValidation type="list" allowBlank="1" showErrorMessage="1" sqref="AC21:AC23 AC25:AC28" xr:uid="{00000000-0002-0000-1F00-000001000000}">
      <formula1>"1,0"</formula1>
    </dataValidation>
    <dataValidation allowBlank="1" showErrorMessage="1" sqref="AD21:AD23 AD33:AD34 AD25:AD28" xr:uid="{00000000-0002-0000-1F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D60303C-D5CE-4286-9E86-E7ED8A25C372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9B1C73B-2F70-4F21-BCE4-7A3226C8141C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3F476AAB-CBAD-44A1-BE4E-104803DB09D6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F00-000003000000}">
          <x14:formula1>
            <xm:f>'LISTAS Y CRITERIOS CRITICIDAD'!$F$7:$F$10</xm:f>
          </x14:formula1>
          <xm:sqref>B54:J54</xm:sqref>
        </x14:dataValidation>
        <x14:dataValidation type="list" allowBlank="1" showInputMessage="1" showErrorMessage="1" xr:uid="{00000000-0002-0000-1F00-000004000000}">
          <x14:formula1>
            <xm:f>'LISTAS Y CRITERIOS CRITICIDAD'!$F$15:$F$17</xm:f>
          </x14:formula1>
          <xm:sqref>K54:S54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3"/>
  </sheetPr>
  <dimension ref="A1:T31"/>
  <sheetViews>
    <sheetView showGridLines="0" topLeftCell="P17" zoomScaleNormal="100" workbookViewId="0">
      <selection activeCell="B8" sqref="B8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81" t="s">
        <v>48</v>
      </c>
      <c r="C8" s="82" t="s">
        <v>352</v>
      </c>
      <c r="D8" s="82" t="s">
        <v>353</v>
      </c>
      <c r="E8" s="81"/>
      <c r="F8" s="81">
        <v>3156043294</v>
      </c>
      <c r="G8" s="83" t="s">
        <v>354</v>
      </c>
      <c r="H8" s="81" t="s">
        <v>355</v>
      </c>
      <c r="I8" s="82" t="s">
        <v>216</v>
      </c>
      <c r="J8" s="82" t="s">
        <v>356</v>
      </c>
      <c r="K8" s="82" t="s">
        <v>357</v>
      </c>
      <c r="L8" s="82" t="s">
        <v>322</v>
      </c>
      <c r="M8" s="82" t="s">
        <v>35</v>
      </c>
      <c r="N8" s="82" t="s">
        <v>47</v>
      </c>
      <c r="O8" s="82" t="s">
        <v>36</v>
      </c>
      <c r="P8" s="82">
        <v>1</v>
      </c>
      <c r="Q8" s="82">
        <v>3</v>
      </c>
      <c r="R8" s="82">
        <f>P8*Q8</f>
        <v>3</v>
      </c>
      <c r="S8" s="78" t="str">
        <f>IF(R8=0,"",IF(AND(R8&gt;=6,R8&lt;=9),"Alta",IF(AND(R8&gt;=3,R8&lt;=5),"Media","Baja")))</f>
        <v>Media</v>
      </c>
      <c r="T8" s="77" t="str">
        <f>IF(S8="Alta",'LISTAS Y CRITERIOS CRITICIDAD'!$C$18,IF(S8="Media",'LISTAS Y CRITERIOS CRITICIDAD'!$C$19,IF(S8="Baja",'LISTAS Y CRITERIOS CRITICIDAD'!$C$20,"")))</f>
        <v>Auditoría Documental y Evaluación Anual</v>
      </c>
    </row>
    <row r="9" spans="1:20" s="8" customFormat="1" ht="41.25" customHeight="1">
      <c r="A9" s="6">
        <v>2</v>
      </c>
      <c r="B9" s="2" t="s">
        <v>26</v>
      </c>
      <c r="C9" s="7" t="s">
        <v>358</v>
      </c>
      <c r="D9" s="7" t="s">
        <v>359</v>
      </c>
      <c r="E9" s="2">
        <v>6806061</v>
      </c>
      <c r="F9" s="2">
        <v>3132937793</v>
      </c>
      <c r="G9" s="3" t="s">
        <v>360</v>
      </c>
      <c r="H9" s="2" t="s">
        <v>361</v>
      </c>
      <c r="I9" s="2" t="s">
        <v>42</v>
      </c>
      <c r="J9" s="7" t="s">
        <v>362</v>
      </c>
      <c r="K9" s="7" t="s">
        <v>357</v>
      </c>
      <c r="L9" s="7" t="s">
        <v>21</v>
      </c>
      <c r="M9" s="7" t="s">
        <v>46</v>
      </c>
      <c r="N9" s="7" t="s">
        <v>47</v>
      </c>
      <c r="O9" s="7" t="s">
        <v>36</v>
      </c>
      <c r="P9" s="7">
        <v>2</v>
      </c>
      <c r="Q9" s="7">
        <v>2</v>
      </c>
      <c r="R9" s="7">
        <f t="shared" ref="R9:R18" si="0">P9*Q9</f>
        <v>4</v>
      </c>
      <c r="S9" s="7" t="str">
        <f t="shared" ref="S9:S19" si="1">IF(R9=0,"",IF(AND(R9&gt;=6,R9&lt;=9),"Alta",IF(AND(R9&gt;=3,R9&lt;=5),"Media","Baja")))</f>
        <v>Media</v>
      </c>
      <c r="T9" s="2" t="str">
        <f>IF(S9="Alta",'LISTAS Y CRITERIOS CRITICIDAD'!$C$18,IF(S9="Media",'LISTAS Y CRITERIOS CRITICIDAD'!$C$19,IF(S9="Baja",'LISTAS Y CRITERIOS CRITICIDAD'!$C$20,"")))</f>
        <v>Auditoría Documental y Evaluación Anual</v>
      </c>
    </row>
    <row r="10" spans="1:20" s="8" customFormat="1" ht="41.25" customHeight="1">
      <c r="A10" s="6">
        <v>3</v>
      </c>
      <c r="B10" s="2" t="s">
        <v>26</v>
      </c>
      <c r="C10" s="7" t="s">
        <v>363</v>
      </c>
      <c r="D10" s="7" t="s">
        <v>364</v>
      </c>
      <c r="E10" s="2">
        <v>8932387</v>
      </c>
      <c r="F10" s="2">
        <v>3207592577</v>
      </c>
      <c r="G10" s="3" t="s">
        <v>365</v>
      </c>
      <c r="H10" s="2" t="s">
        <v>366</v>
      </c>
      <c r="I10" s="7" t="s">
        <v>265</v>
      </c>
      <c r="J10" s="7" t="s">
        <v>356</v>
      </c>
      <c r="K10" s="7" t="s">
        <v>357</v>
      </c>
      <c r="L10" s="7" t="s">
        <v>322</v>
      </c>
      <c r="M10" s="7" t="s">
        <v>35</v>
      </c>
      <c r="N10" s="7" t="s">
        <v>47</v>
      </c>
      <c r="O10" s="7" t="s">
        <v>36</v>
      </c>
      <c r="P10" s="7">
        <v>1</v>
      </c>
      <c r="Q10" s="7">
        <v>3</v>
      </c>
      <c r="R10" s="7">
        <f t="shared" si="0"/>
        <v>3</v>
      </c>
      <c r="S10" s="7" t="str">
        <f t="shared" si="1"/>
        <v>Media</v>
      </c>
      <c r="T10" s="2" t="str">
        <f>IF(S10="Alta",'LISTAS Y CRITERIOS CRITICIDAD'!$C$18,IF(S10="Media",'LISTAS Y CRITERIOS CRITICIDAD'!$C$19,IF(S10="Baja",'LISTAS Y CRITERIOS CRITICIDAD'!$C$20,"")))</f>
        <v>Auditoría Documental y Evaluación Anual</v>
      </c>
    </row>
    <row r="11" spans="1:20" s="8" customFormat="1" ht="41.25" customHeight="1">
      <c r="A11" s="6">
        <v>4</v>
      </c>
      <c r="B11" s="2" t="s">
        <v>26</v>
      </c>
      <c r="C11" s="7" t="s">
        <v>367</v>
      </c>
      <c r="D11" s="7">
        <v>819227579</v>
      </c>
      <c r="E11" s="2"/>
      <c r="F11" s="2" t="s">
        <v>368</v>
      </c>
      <c r="G11" s="3" t="s">
        <v>369</v>
      </c>
      <c r="H11" s="2" t="s">
        <v>370</v>
      </c>
      <c r="I11" s="2" t="s">
        <v>221</v>
      </c>
      <c r="J11" s="7" t="s">
        <v>371</v>
      </c>
      <c r="K11" s="7" t="s">
        <v>357</v>
      </c>
      <c r="L11" s="7" t="s">
        <v>322</v>
      </c>
      <c r="M11" s="7" t="s">
        <v>35</v>
      </c>
      <c r="N11" s="7" t="s">
        <v>47</v>
      </c>
      <c r="O11" s="7" t="s">
        <v>36</v>
      </c>
      <c r="P11" s="7">
        <v>1</v>
      </c>
      <c r="Q11" s="7">
        <v>3</v>
      </c>
      <c r="R11" s="7">
        <f t="shared" si="0"/>
        <v>3</v>
      </c>
      <c r="S11" s="7" t="str">
        <f t="shared" si="1"/>
        <v>Media</v>
      </c>
      <c r="T11" s="2" t="str">
        <f>IF(S11="Alta",'LISTAS Y CRITERIOS CRITICIDAD'!$C$18,IF(S11="Media",'LISTAS Y CRITERIOS CRITICIDAD'!$C$19,IF(S11="Baja",'LISTAS Y CRITERIOS CRITICIDAD'!$C$20,"")))</f>
        <v>Auditoría Documental y Evaluación Anual</v>
      </c>
    </row>
    <row r="12" spans="1:20" s="30" customFormat="1" ht="41.25" customHeight="1">
      <c r="A12" s="6">
        <v>5</v>
      </c>
      <c r="B12" s="2" t="s">
        <v>26</v>
      </c>
      <c r="C12" s="7" t="s">
        <v>372</v>
      </c>
      <c r="D12" s="7" t="s">
        <v>373</v>
      </c>
      <c r="E12" s="2"/>
      <c r="F12" s="2" t="s">
        <v>374</v>
      </c>
      <c r="G12" s="3" t="s">
        <v>375</v>
      </c>
      <c r="H12" s="2" t="s">
        <v>376</v>
      </c>
      <c r="I12" s="2" t="s">
        <v>377</v>
      </c>
      <c r="J12" s="7" t="s">
        <v>362</v>
      </c>
      <c r="K12" s="7" t="s">
        <v>357</v>
      </c>
      <c r="L12" s="7" t="s">
        <v>21</v>
      </c>
      <c r="M12" s="7" t="s">
        <v>46</v>
      </c>
      <c r="N12" s="7" t="s">
        <v>47</v>
      </c>
      <c r="O12" s="7" t="s">
        <v>36</v>
      </c>
      <c r="P12" s="7">
        <v>2</v>
      </c>
      <c r="Q12" s="7">
        <v>2</v>
      </c>
      <c r="R12" s="7">
        <f t="shared" si="0"/>
        <v>4</v>
      </c>
      <c r="S12" s="7" t="str">
        <f t="shared" si="1"/>
        <v>Media</v>
      </c>
      <c r="T12" s="2" t="str">
        <f>IF(S12="Alta",'LISTAS Y CRITERIOS CRITICIDAD'!$C$18,IF(S12="Media",'LISTAS Y CRITERIOS CRITICIDAD'!$C$19,IF(S12="Baja",'LISTAS Y CRITERIOS CRITICIDAD'!$C$20,"")))</f>
        <v>Auditoría Documental y Evaluación Anual</v>
      </c>
    </row>
    <row r="13" spans="1:20" ht="41.25" customHeight="1">
      <c r="A13" s="6">
        <v>6</v>
      </c>
      <c r="B13" s="84" t="s">
        <v>26</v>
      </c>
      <c r="C13" s="85" t="s">
        <v>378</v>
      </c>
      <c r="D13" s="85" t="s">
        <v>379</v>
      </c>
      <c r="E13" s="84">
        <v>9441276</v>
      </c>
      <c r="F13" s="84">
        <v>3214080098</v>
      </c>
      <c r="G13" s="86" t="s">
        <v>380</v>
      </c>
      <c r="H13" s="84" t="s">
        <v>381</v>
      </c>
      <c r="I13" s="84" t="s">
        <v>265</v>
      </c>
      <c r="J13" s="85" t="s">
        <v>362</v>
      </c>
      <c r="K13" s="85" t="s">
        <v>357</v>
      </c>
      <c r="L13" s="85" t="s">
        <v>21</v>
      </c>
      <c r="M13" s="85" t="s">
        <v>46</v>
      </c>
      <c r="N13" s="85" t="s">
        <v>47</v>
      </c>
      <c r="O13" s="85" t="s">
        <v>36</v>
      </c>
      <c r="P13" s="85">
        <v>2</v>
      </c>
      <c r="Q13" s="85">
        <v>2</v>
      </c>
      <c r="R13" s="85">
        <f t="shared" si="0"/>
        <v>4</v>
      </c>
      <c r="S13" s="7" t="str">
        <f t="shared" si="1"/>
        <v>Media</v>
      </c>
      <c r="T13" s="2" t="str">
        <f>IF(S13="Alta",'LISTAS Y CRITERIOS CRITICIDAD'!$C$18,IF(S13="Media",'LISTAS Y CRITERIOS CRITICIDAD'!$C$19,IF(S13="Baja",'LISTAS Y CRITERIOS CRITICIDAD'!$C$20,"")))</f>
        <v>Auditoría Documental y Evaluación Anual</v>
      </c>
    </row>
    <row r="14" spans="1:20" ht="41.25" customHeight="1">
      <c r="A14" s="6">
        <v>7</v>
      </c>
      <c r="B14" s="84" t="s">
        <v>26</v>
      </c>
      <c r="C14" s="85" t="s">
        <v>382</v>
      </c>
      <c r="D14" s="85" t="s">
        <v>383</v>
      </c>
      <c r="E14" s="84">
        <v>4143404</v>
      </c>
      <c r="F14" s="84">
        <v>3138908731</v>
      </c>
      <c r="G14" s="86" t="s">
        <v>384</v>
      </c>
      <c r="H14" s="84" t="s">
        <v>385</v>
      </c>
      <c r="I14" s="84" t="s">
        <v>42</v>
      </c>
      <c r="J14" s="85" t="s">
        <v>371</v>
      </c>
      <c r="K14" s="85" t="s">
        <v>357</v>
      </c>
      <c r="L14" s="85" t="s">
        <v>79</v>
      </c>
      <c r="M14" s="85" t="s">
        <v>35</v>
      </c>
      <c r="N14" s="85" t="s">
        <v>47</v>
      </c>
      <c r="O14" s="85" t="s">
        <v>36</v>
      </c>
      <c r="P14" s="85">
        <v>1</v>
      </c>
      <c r="Q14" s="85">
        <v>3</v>
      </c>
      <c r="R14" s="85">
        <f t="shared" si="0"/>
        <v>3</v>
      </c>
      <c r="S14" s="7" t="str">
        <f t="shared" si="1"/>
        <v>Media</v>
      </c>
      <c r="T14" s="2" t="str">
        <f>IF(S14="Alta",'LISTAS Y CRITERIOS CRITICIDAD'!$C$18,IF(S14="Media",'LISTAS Y CRITERIOS CRITICIDAD'!$C$19,IF(S14="Baja",'LISTAS Y CRITERIOS CRITICIDAD'!$C$20,"")))</f>
        <v>Auditoría Documental y Evaluación Anual</v>
      </c>
    </row>
    <row r="15" spans="1:20" ht="41.25" customHeight="1">
      <c r="A15" s="6">
        <v>8</v>
      </c>
      <c r="B15" s="84" t="s">
        <v>48</v>
      </c>
      <c r="C15" s="85" t="s">
        <v>386</v>
      </c>
      <c r="D15" s="85" t="s">
        <v>387</v>
      </c>
      <c r="E15" s="84">
        <v>3195087</v>
      </c>
      <c r="F15" s="84">
        <v>3116999578</v>
      </c>
      <c r="G15" s="84" t="s">
        <v>388</v>
      </c>
      <c r="H15" s="84" t="s">
        <v>389</v>
      </c>
      <c r="I15" s="84" t="s">
        <v>390</v>
      </c>
      <c r="J15" s="85" t="s">
        <v>391</v>
      </c>
      <c r="K15" s="85" t="s">
        <v>357</v>
      </c>
      <c r="L15" s="85" t="s">
        <v>79</v>
      </c>
      <c r="M15" s="85" t="s">
        <v>46</v>
      </c>
      <c r="N15" s="85" t="s">
        <v>196</v>
      </c>
      <c r="O15" s="85" t="s">
        <v>36</v>
      </c>
      <c r="P15" s="85">
        <v>2</v>
      </c>
      <c r="Q15" s="85">
        <v>2</v>
      </c>
      <c r="R15" s="85">
        <f t="shared" si="0"/>
        <v>4</v>
      </c>
      <c r="S15" s="7" t="str">
        <f t="shared" si="1"/>
        <v>Media</v>
      </c>
      <c r="T15" s="2" t="str">
        <f>IF(S15="Alta",'LISTAS Y CRITERIOS CRITICIDAD'!$C$18,IF(S15="Media",'LISTAS Y CRITERIOS CRITICIDAD'!$C$19,IF(S15="Baja",'LISTAS Y CRITERIOS CRITICIDAD'!$C$20,"")))</f>
        <v>Auditoría Documental y Evaluación Anual</v>
      </c>
    </row>
    <row r="16" spans="1:20" s="8" customFormat="1" ht="41.25" customHeight="1">
      <c r="A16" s="6">
        <v>9</v>
      </c>
      <c r="B16" s="84" t="s">
        <v>48</v>
      </c>
      <c r="C16" s="85" t="s">
        <v>392</v>
      </c>
      <c r="D16" s="85" t="s">
        <v>393</v>
      </c>
      <c r="E16" s="85">
        <v>4865851</v>
      </c>
      <c r="F16" s="85"/>
      <c r="G16" s="86" t="s">
        <v>394</v>
      </c>
      <c r="H16" s="84" t="s">
        <v>395</v>
      </c>
      <c r="I16" s="84" t="s">
        <v>42</v>
      </c>
      <c r="J16" s="85" t="s">
        <v>396</v>
      </c>
      <c r="K16" s="85" t="s">
        <v>396</v>
      </c>
      <c r="L16" s="85" t="s">
        <v>21</v>
      </c>
      <c r="M16" s="85" t="s">
        <v>46</v>
      </c>
      <c r="N16" s="85" t="s">
        <v>36</v>
      </c>
      <c r="O16" s="85" t="s">
        <v>36</v>
      </c>
      <c r="P16" s="85">
        <v>2</v>
      </c>
      <c r="Q16" s="85">
        <v>2</v>
      </c>
      <c r="R16" s="85">
        <f t="shared" si="0"/>
        <v>4</v>
      </c>
      <c r="S16" s="7" t="str">
        <f t="shared" si="1"/>
        <v>Media</v>
      </c>
      <c r="T16" s="2" t="str">
        <f>IF(S16="Alta",'LISTAS Y CRITERIOS CRITICIDAD'!$C$18,IF(S16="Media",'LISTAS Y CRITERIOS CRITICIDAD'!$C$19,IF(S16="Baja",'LISTAS Y CRITERIOS CRITICIDAD'!$C$20,"")))</f>
        <v>Auditoría Documental y Evaluación Anual</v>
      </c>
    </row>
    <row r="17" spans="1:20" s="8" customFormat="1" ht="41.25" customHeight="1">
      <c r="A17" s="6">
        <v>10</v>
      </c>
      <c r="B17" s="84" t="s">
        <v>26</v>
      </c>
      <c r="C17" s="85" t="s">
        <v>397</v>
      </c>
      <c r="D17" s="85" t="s">
        <v>398</v>
      </c>
      <c r="E17" s="85">
        <v>6014232949</v>
      </c>
      <c r="F17" s="85">
        <v>3183365095</v>
      </c>
      <c r="G17" s="86" t="s">
        <v>399</v>
      </c>
      <c r="H17" s="84" t="s">
        <v>400</v>
      </c>
      <c r="I17" s="84" t="s">
        <v>42</v>
      </c>
      <c r="J17" s="85" t="s">
        <v>396</v>
      </c>
      <c r="K17" s="85" t="s">
        <v>396</v>
      </c>
      <c r="L17" s="85" t="s">
        <v>21</v>
      </c>
      <c r="M17" s="85" t="s">
        <v>46</v>
      </c>
      <c r="N17" s="85" t="s">
        <v>36</v>
      </c>
      <c r="O17" s="85" t="s">
        <v>36</v>
      </c>
      <c r="P17" s="85">
        <v>2</v>
      </c>
      <c r="Q17" s="85">
        <v>2</v>
      </c>
      <c r="R17" s="85">
        <f t="shared" si="0"/>
        <v>4</v>
      </c>
      <c r="S17" s="7" t="str">
        <f t="shared" si="1"/>
        <v>Media</v>
      </c>
      <c r="T17" s="2" t="str">
        <f>IF(S17="Alta",'LISTAS Y CRITERIOS CRITICIDAD'!$C$18,IF(S17="Media",'LISTAS Y CRITERIOS CRITICIDAD'!$C$19,IF(S17="Baja",'LISTAS Y CRITERIOS CRITICIDAD'!$C$20,"")))</f>
        <v>Auditoría Documental y Evaluación Anual</v>
      </c>
    </row>
    <row r="18" spans="1:20" ht="41.25" customHeight="1">
      <c r="A18" s="6">
        <v>11</v>
      </c>
      <c r="B18" s="84" t="s">
        <v>48</v>
      </c>
      <c r="C18" s="85" t="s">
        <v>401</v>
      </c>
      <c r="D18" s="85" t="s">
        <v>402</v>
      </c>
      <c r="E18" s="85">
        <v>6133999</v>
      </c>
      <c r="F18" s="85"/>
      <c r="G18" s="86" t="s">
        <v>403</v>
      </c>
      <c r="H18" s="84" t="s">
        <v>404</v>
      </c>
      <c r="I18" s="84" t="s">
        <v>42</v>
      </c>
      <c r="J18" s="85" t="s">
        <v>396</v>
      </c>
      <c r="K18" s="85" t="s">
        <v>396</v>
      </c>
      <c r="L18" s="85" t="s">
        <v>21</v>
      </c>
      <c r="M18" s="85" t="s">
        <v>46</v>
      </c>
      <c r="N18" s="85" t="s">
        <v>36</v>
      </c>
      <c r="O18" s="85" t="s">
        <v>36</v>
      </c>
      <c r="P18" s="85">
        <v>2</v>
      </c>
      <c r="Q18" s="85">
        <v>2</v>
      </c>
      <c r="R18" s="85">
        <f t="shared" si="0"/>
        <v>4</v>
      </c>
      <c r="S18" s="7" t="str">
        <f t="shared" si="1"/>
        <v>Media</v>
      </c>
      <c r="T18" s="2" t="str">
        <f>IF(S18="Alta",'LISTAS Y CRITERIOS CRITICIDAD'!$C$18,IF(S18="Media",'LISTAS Y CRITERIOS CRITICIDAD'!$C$19,IF(S18="Baja",'LISTAS Y CRITERIOS CRITICIDAD'!$C$20,"")))</f>
        <v>Auditoría Documental y Evaluación Anual</v>
      </c>
    </row>
    <row r="19" spans="1:20" ht="41.25" customHeight="1">
      <c r="A19" s="2">
        <v>12</v>
      </c>
      <c r="B19" s="84" t="s">
        <v>26</v>
      </c>
      <c r="C19" s="84" t="s">
        <v>405</v>
      </c>
      <c r="D19" s="84" t="s">
        <v>406</v>
      </c>
      <c r="E19" s="84">
        <v>8293333</v>
      </c>
      <c r="F19" s="84">
        <v>3167440704</v>
      </c>
      <c r="G19" s="128" t="s">
        <v>407</v>
      </c>
      <c r="H19" s="84" t="s">
        <v>408</v>
      </c>
      <c r="I19" s="84" t="s">
        <v>42</v>
      </c>
      <c r="J19" s="84" t="s">
        <v>396</v>
      </c>
      <c r="K19" s="84" t="s">
        <v>396</v>
      </c>
      <c r="L19" s="85" t="s">
        <v>21</v>
      </c>
      <c r="M19" s="85" t="s">
        <v>46</v>
      </c>
      <c r="N19" s="85" t="s">
        <v>36</v>
      </c>
      <c r="O19" s="85" t="s">
        <v>36</v>
      </c>
      <c r="P19" s="85">
        <v>2</v>
      </c>
      <c r="Q19" s="85">
        <v>2</v>
      </c>
      <c r="R19" s="85">
        <f>P19*Q19</f>
        <v>4</v>
      </c>
      <c r="S19" s="7" t="str">
        <f t="shared" si="1"/>
        <v>Media</v>
      </c>
      <c r="T19" s="2" t="str">
        <f>IF(S19="Alta",'LISTAS Y CRITERIOS CRITICIDAD'!$C$18,IF(S19="Media",'LISTAS Y CRITERIOS CRITICIDAD'!$C$19,IF(S19="Baja",'LISTAS Y CRITERIOS CRITICIDAD'!$C$20,"")))</f>
        <v>Auditoría Documental y Evaluación Anual</v>
      </c>
    </row>
    <row r="20" spans="1:20" ht="41.25" customHeight="1">
      <c r="A20" s="2">
        <v>13</v>
      </c>
      <c r="B20" s="84" t="s">
        <v>26</v>
      </c>
      <c r="C20" s="84" t="s">
        <v>409</v>
      </c>
      <c r="D20" s="84" t="s">
        <v>410</v>
      </c>
      <c r="E20" s="84"/>
      <c r="F20" s="84">
        <v>3185148208</v>
      </c>
      <c r="G20" s="128" t="s">
        <v>411</v>
      </c>
      <c r="H20" s="84" t="s">
        <v>412</v>
      </c>
      <c r="I20" s="84" t="s">
        <v>84</v>
      </c>
      <c r="J20" s="84" t="s">
        <v>396</v>
      </c>
      <c r="K20" s="84" t="s">
        <v>396</v>
      </c>
      <c r="L20" s="85" t="s">
        <v>21</v>
      </c>
      <c r="M20" s="85" t="s">
        <v>46</v>
      </c>
      <c r="N20" s="85" t="s">
        <v>36</v>
      </c>
      <c r="O20" s="85" t="s">
        <v>36</v>
      </c>
      <c r="P20" s="85">
        <v>2</v>
      </c>
      <c r="Q20" s="85">
        <v>2</v>
      </c>
      <c r="R20" s="85">
        <f t="shared" ref="R20:R25" si="2">P20*Q20</f>
        <v>4</v>
      </c>
      <c r="S20" s="7" t="str">
        <f t="shared" ref="S20:S24" si="3">IF(R20=0,"",IF(AND(R20&gt;=6,R20&lt;=9),"Alta",IF(AND(R20&gt;=3,R20&lt;=5),"Media","Baja")))</f>
        <v>Media</v>
      </c>
      <c r="T20" s="2" t="str">
        <f>IF(S20="Alta",'LISTAS Y CRITERIOS CRITICIDAD'!$C$18,IF(S20="Media",'LISTAS Y CRITERIOS CRITICIDAD'!$C$19,IF(S20="Baja",'LISTAS Y CRITERIOS CRITICIDAD'!$C$20,"")))</f>
        <v>Auditoría Documental y Evaluación Anual</v>
      </c>
    </row>
    <row r="21" spans="1:20" ht="41.25" customHeight="1">
      <c r="A21" s="2">
        <v>14</v>
      </c>
      <c r="B21" s="2" t="s">
        <v>241</v>
      </c>
      <c r="C21" s="2" t="s">
        <v>413</v>
      </c>
      <c r="D21" s="2" t="s">
        <v>414</v>
      </c>
      <c r="E21" s="2">
        <v>4824019</v>
      </c>
      <c r="F21" s="2">
        <v>3183976005</v>
      </c>
      <c r="G21" s="34" t="s">
        <v>415</v>
      </c>
      <c r="H21" s="2" t="s">
        <v>416</v>
      </c>
      <c r="I21" s="2" t="s">
        <v>42</v>
      </c>
      <c r="J21" s="2" t="s">
        <v>417</v>
      </c>
      <c r="K21" s="2" t="s">
        <v>396</v>
      </c>
      <c r="L21" s="7" t="s">
        <v>21</v>
      </c>
      <c r="M21" s="7" t="s">
        <v>46</v>
      </c>
      <c r="N21" s="7" t="s">
        <v>36</v>
      </c>
      <c r="O21" s="7" t="s">
        <v>36</v>
      </c>
      <c r="P21" s="7">
        <v>2</v>
      </c>
      <c r="Q21" s="7">
        <v>2</v>
      </c>
      <c r="R21" s="7">
        <f t="shared" si="2"/>
        <v>4</v>
      </c>
      <c r="S21" s="7" t="str">
        <f t="shared" si="3"/>
        <v>Media</v>
      </c>
      <c r="T21" s="2" t="str">
        <f>IF(S21="Alta",'LISTAS Y CRITERIOS CRITICIDAD'!$C$18,IF(S21="Media",'LISTAS Y CRITERIOS CRITICIDAD'!$C$19,IF(S21="Baja",'LISTAS Y CRITERIOS CRITICIDAD'!$C$20,"")))</f>
        <v>Auditoría Documental y Evaluación Anual</v>
      </c>
    </row>
    <row r="22" spans="1:20" ht="41.25" customHeight="1">
      <c r="A22" s="84">
        <v>15</v>
      </c>
      <c r="B22" s="84" t="s">
        <v>48</v>
      </c>
      <c r="C22" s="84" t="s">
        <v>418</v>
      </c>
      <c r="D22" s="84" t="s">
        <v>419</v>
      </c>
      <c r="E22" s="84">
        <v>8415031</v>
      </c>
      <c r="F22" s="84">
        <v>3153350910</v>
      </c>
      <c r="G22" s="128" t="s">
        <v>420</v>
      </c>
      <c r="H22" s="84" t="s">
        <v>421</v>
      </c>
      <c r="I22" s="84" t="s">
        <v>42</v>
      </c>
      <c r="J22" s="84" t="s">
        <v>396</v>
      </c>
      <c r="K22" s="84" t="s">
        <v>396</v>
      </c>
      <c r="L22" s="85" t="s">
        <v>21</v>
      </c>
      <c r="M22" s="85" t="s">
        <v>46</v>
      </c>
      <c r="N22" s="85" t="s">
        <v>36</v>
      </c>
      <c r="O22" s="85" t="s">
        <v>36</v>
      </c>
      <c r="P22" s="85">
        <v>2</v>
      </c>
      <c r="Q22" s="85">
        <v>2</v>
      </c>
      <c r="R22" s="85">
        <f t="shared" si="2"/>
        <v>4</v>
      </c>
      <c r="S22" s="7" t="str">
        <f t="shared" si="3"/>
        <v>Media</v>
      </c>
      <c r="T22" s="2" t="str">
        <f>IF(S22="Alta",'LISTAS Y CRITERIOS CRITICIDAD'!$C$18,IF(S22="Media",'LISTAS Y CRITERIOS CRITICIDAD'!$C$19,IF(S22="Baja",'LISTAS Y CRITERIOS CRITICIDAD'!$C$20,"")))</f>
        <v>Auditoría Documental y Evaluación Anual</v>
      </c>
    </row>
    <row r="23" spans="1:20" ht="41.25" customHeight="1">
      <c r="A23" s="84">
        <v>16</v>
      </c>
      <c r="B23" s="84" t="s">
        <v>48</v>
      </c>
      <c r="C23" s="84" t="s">
        <v>422</v>
      </c>
      <c r="D23" s="84" t="s">
        <v>423</v>
      </c>
      <c r="E23" s="84">
        <v>6062061</v>
      </c>
      <c r="F23" s="84"/>
      <c r="G23" s="128" t="s">
        <v>424</v>
      </c>
      <c r="H23" s="84" t="s">
        <v>425</v>
      </c>
      <c r="I23" s="84" t="s">
        <v>42</v>
      </c>
      <c r="J23" s="84" t="s">
        <v>396</v>
      </c>
      <c r="K23" s="84" t="s">
        <v>396</v>
      </c>
      <c r="L23" s="85" t="s">
        <v>21</v>
      </c>
      <c r="M23" s="85" t="s">
        <v>46</v>
      </c>
      <c r="N23" s="85" t="s">
        <v>36</v>
      </c>
      <c r="O23" s="85" t="s">
        <v>36</v>
      </c>
      <c r="P23" s="85">
        <v>2</v>
      </c>
      <c r="Q23" s="85">
        <v>2</v>
      </c>
      <c r="R23" s="85">
        <f t="shared" si="2"/>
        <v>4</v>
      </c>
      <c r="S23" s="7" t="str">
        <f t="shared" si="3"/>
        <v>Media</v>
      </c>
      <c r="T23" s="2" t="str">
        <f>IF(S23="Alta",'LISTAS Y CRITERIOS CRITICIDAD'!$C$18,IF(S23="Media",'LISTAS Y CRITERIOS CRITICIDAD'!$C$19,IF(S23="Baja",'LISTAS Y CRITERIOS CRITICIDAD'!$C$20,"")))</f>
        <v>Auditoría Documental y Evaluación Anual</v>
      </c>
    </row>
    <row r="24" spans="1:20" ht="41.25" customHeight="1">
      <c r="A24" s="2">
        <v>17</v>
      </c>
      <c r="B24" s="2" t="s">
        <v>241</v>
      </c>
      <c r="C24" s="109" t="s">
        <v>426</v>
      </c>
      <c r="D24" s="109" t="s">
        <v>427</v>
      </c>
      <c r="E24" s="109">
        <v>5950095</v>
      </c>
      <c r="F24" s="109">
        <v>3132520415</v>
      </c>
      <c r="G24" s="114" t="s">
        <v>428</v>
      </c>
      <c r="H24" s="109" t="s">
        <v>429</v>
      </c>
      <c r="I24" s="109" t="s">
        <v>42</v>
      </c>
      <c r="J24" s="109" t="s">
        <v>417</v>
      </c>
      <c r="K24" s="109" t="s">
        <v>396</v>
      </c>
      <c r="L24" s="115" t="s">
        <v>21</v>
      </c>
      <c r="M24" s="115" t="s">
        <v>46</v>
      </c>
      <c r="N24" s="115" t="s">
        <v>36</v>
      </c>
      <c r="O24" s="115" t="s">
        <v>36</v>
      </c>
      <c r="P24" s="115">
        <v>2</v>
      </c>
      <c r="Q24" s="115">
        <v>2</v>
      </c>
      <c r="R24" s="115">
        <f t="shared" si="2"/>
        <v>4</v>
      </c>
      <c r="S24" s="115" t="str">
        <f t="shared" si="3"/>
        <v>Media</v>
      </c>
      <c r="T24" s="109" t="str">
        <f>IF(S24="Alta",'LISTAS Y CRITERIOS CRITICIDAD'!$C$18,IF(S24="Media",'LISTAS Y CRITERIOS CRITICIDAD'!$C$19,IF(S24="Baja",'LISTAS Y CRITERIOS CRITICIDAD'!$C$20,"")))</f>
        <v>Auditoría Documental y Evaluación Anual</v>
      </c>
    </row>
    <row r="25" spans="1:20" ht="70.5">
      <c r="A25" s="2">
        <v>18</v>
      </c>
      <c r="B25" s="149" t="s">
        <v>241</v>
      </c>
      <c r="C25" s="119" t="s">
        <v>430</v>
      </c>
      <c r="D25" s="118" t="s">
        <v>431</v>
      </c>
      <c r="E25" s="118">
        <v>6018745516</v>
      </c>
      <c r="F25" s="118">
        <v>3174305154</v>
      </c>
      <c r="G25" s="120" t="s">
        <v>432</v>
      </c>
      <c r="H25" s="118" t="s">
        <v>433</v>
      </c>
      <c r="I25" s="118" t="s">
        <v>216</v>
      </c>
      <c r="J25" s="119" t="s">
        <v>434</v>
      </c>
      <c r="K25" s="119" t="s">
        <v>357</v>
      </c>
      <c r="L25" s="127" t="s">
        <v>79</v>
      </c>
      <c r="M25" s="7" t="s">
        <v>35</v>
      </c>
      <c r="N25" s="7" t="s">
        <v>47</v>
      </c>
      <c r="O25" s="7" t="s">
        <v>36</v>
      </c>
      <c r="P25" s="7">
        <v>1</v>
      </c>
      <c r="Q25" s="7">
        <v>3</v>
      </c>
      <c r="R25" s="7">
        <f t="shared" si="2"/>
        <v>3</v>
      </c>
      <c r="S25" s="127" t="str">
        <f t="shared" ref="S25:S28" si="4">IF(R25=0,"",IF(AND(R25&gt;=6,R25&lt;=9),"Alta",IF(AND(R25&gt;=3,R25&lt;=5),"Media","Baja")))</f>
        <v>Media</v>
      </c>
      <c r="T25" s="119" t="str">
        <f>IF(S25="Alta",'LISTAS Y CRITERIOS CRITICIDAD'!$C$18,IF(S25="Media",'LISTAS Y CRITERIOS CRITICIDAD'!$C$19,IF(S25="Baja",'LISTAS Y CRITERIOS CRITICIDAD'!$C$20,"")))</f>
        <v>Auditoría Documental y Evaluación Anual</v>
      </c>
    </row>
    <row r="26" spans="1:20" ht="70.5">
      <c r="A26" s="2">
        <v>19</v>
      </c>
      <c r="B26" s="149" t="s">
        <v>241</v>
      </c>
      <c r="C26" s="119" t="s">
        <v>435</v>
      </c>
      <c r="D26" s="118" t="s">
        <v>436</v>
      </c>
      <c r="E26" s="118"/>
      <c r="F26" s="118">
        <v>3183908981</v>
      </c>
      <c r="G26" s="120" t="s">
        <v>437</v>
      </c>
      <c r="H26" s="119" t="s">
        <v>438</v>
      </c>
      <c r="I26" s="118" t="s">
        <v>42</v>
      </c>
      <c r="J26" s="78" t="s">
        <v>356</v>
      </c>
      <c r="K26" s="78" t="s">
        <v>357</v>
      </c>
      <c r="L26" s="78" t="s">
        <v>322</v>
      </c>
      <c r="M26" s="78" t="s">
        <v>35</v>
      </c>
      <c r="N26" s="78" t="s">
        <v>47</v>
      </c>
      <c r="O26" s="78" t="s">
        <v>36</v>
      </c>
      <c r="P26" s="78">
        <v>1</v>
      </c>
      <c r="Q26" s="78">
        <v>3</v>
      </c>
      <c r="R26" s="78">
        <f>P26*Q26</f>
        <v>3</v>
      </c>
      <c r="S26" s="78" t="str">
        <f>IF(R26=0,"",IF(AND(R26&gt;=6,R26&lt;=9),"Alta",IF(AND(R26&gt;=3,R26&lt;=5),"Media","Baja")))</f>
        <v>Media</v>
      </c>
      <c r="T26" s="77" t="str">
        <f>IF(S26="Alta",'LISTAS Y CRITERIOS CRITICIDAD'!$C$18,IF(S26="Media",'LISTAS Y CRITERIOS CRITICIDAD'!$C$19,IF(S26="Baja",'LISTAS Y CRITERIOS CRITICIDAD'!$C$20,"")))</f>
        <v>Auditoría Documental y Evaluación Anual</v>
      </c>
    </row>
    <row r="27" spans="1:20" ht="70.5">
      <c r="A27" s="2">
        <v>20</v>
      </c>
      <c r="B27" s="149" t="s">
        <v>241</v>
      </c>
      <c r="C27" s="119" t="s">
        <v>439</v>
      </c>
      <c r="D27" s="118" t="s">
        <v>440</v>
      </c>
      <c r="E27" s="118">
        <v>6014660121</v>
      </c>
      <c r="F27" s="118">
        <v>3142862173</v>
      </c>
      <c r="G27" s="120" t="s">
        <v>441</v>
      </c>
      <c r="H27" s="118" t="s">
        <v>442</v>
      </c>
      <c r="I27" s="118" t="s">
        <v>42</v>
      </c>
      <c r="J27" s="78" t="s">
        <v>356</v>
      </c>
      <c r="K27" s="78" t="s">
        <v>357</v>
      </c>
      <c r="L27" s="78" t="s">
        <v>322</v>
      </c>
      <c r="M27" s="78" t="s">
        <v>35</v>
      </c>
      <c r="N27" s="78" t="s">
        <v>47</v>
      </c>
      <c r="O27" s="78" t="s">
        <v>36</v>
      </c>
      <c r="P27" s="78">
        <v>1</v>
      </c>
      <c r="Q27" s="78">
        <v>3</v>
      </c>
      <c r="R27" s="78">
        <f>P27*Q27</f>
        <v>3</v>
      </c>
      <c r="S27" s="78" t="str">
        <f>IF(R27=0,"",IF(AND(R27&gt;=6,R27&lt;=9),"Alta",IF(AND(R27&gt;=3,R27&lt;=5),"Media","Baja")))</f>
        <v>Media</v>
      </c>
      <c r="T27" s="77" t="str">
        <f>IF(S27="Alta",'LISTAS Y CRITERIOS CRITICIDAD'!$C$18,IF(S27="Media",'LISTAS Y CRITERIOS CRITICIDAD'!$C$19,IF(S27="Baja",'LISTAS Y CRITERIOS CRITICIDAD'!$C$20,"")))</f>
        <v>Auditoría Documental y Evaluación Anual</v>
      </c>
    </row>
    <row r="28" spans="1:20" ht="42">
      <c r="A28" s="2">
        <v>21</v>
      </c>
      <c r="B28" s="149" t="s">
        <v>241</v>
      </c>
      <c r="C28" s="119" t="s">
        <v>443</v>
      </c>
      <c r="D28" s="118" t="s">
        <v>444</v>
      </c>
      <c r="E28" s="118">
        <v>6017450275</v>
      </c>
      <c r="F28" s="118"/>
      <c r="G28" s="120" t="s">
        <v>445</v>
      </c>
      <c r="H28" s="118" t="s">
        <v>446</v>
      </c>
      <c r="I28" s="118" t="s">
        <v>42</v>
      </c>
      <c r="J28" s="119" t="s">
        <v>447</v>
      </c>
      <c r="K28" s="109" t="s">
        <v>396</v>
      </c>
      <c r="L28" s="115" t="s">
        <v>21</v>
      </c>
      <c r="M28" s="115" t="s">
        <v>46</v>
      </c>
      <c r="N28" s="115" t="s">
        <v>36</v>
      </c>
      <c r="O28" s="115" t="s">
        <v>36</v>
      </c>
      <c r="P28" s="115">
        <v>2</v>
      </c>
      <c r="Q28" s="115">
        <v>2</v>
      </c>
      <c r="R28" s="115">
        <f t="shared" ref="R28" si="5">P28*Q28</f>
        <v>4</v>
      </c>
      <c r="S28" s="115" t="str">
        <f t="shared" si="4"/>
        <v>Media</v>
      </c>
      <c r="T28" s="109" t="str">
        <f>IF(S28="Alta",'LISTAS Y CRITERIOS CRITICIDAD'!$C$18,IF(S28="Media",'LISTAS Y CRITERIOS CRITICIDAD'!$C$19,IF(S28="Baja",'LISTAS Y CRITERIOS CRITICIDAD'!$C$20,"")))</f>
        <v>Auditoría Documental y Evaluación Anual</v>
      </c>
    </row>
    <row r="29" spans="1:20" ht="42">
      <c r="A29" s="2">
        <v>22</v>
      </c>
      <c r="B29" s="149" t="s">
        <v>241</v>
      </c>
      <c r="C29" s="119" t="s">
        <v>448</v>
      </c>
      <c r="D29" s="118" t="s">
        <v>449</v>
      </c>
      <c r="E29" s="118">
        <v>6012100833</v>
      </c>
      <c r="F29" s="118">
        <v>3164722914</v>
      </c>
      <c r="G29" s="120" t="s">
        <v>450</v>
      </c>
      <c r="H29" s="118" t="s">
        <v>451</v>
      </c>
      <c r="I29" s="118" t="s">
        <v>333</v>
      </c>
      <c r="J29" s="119" t="s">
        <v>396</v>
      </c>
      <c r="K29" s="109" t="s">
        <v>396</v>
      </c>
      <c r="L29" s="115" t="s">
        <v>21</v>
      </c>
      <c r="M29" s="115" t="s">
        <v>46</v>
      </c>
      <c r="N29" s="115" t="s">
        <v>36</v>
      </c>
      <c r="O29" s="115" t="s">
        <v>36</v>
      </c>
      <c r="P29" s="115">
        <v>2</v>
      </c>
      <c r="Q29" s="115">
        <v>2</v>
      </c>
      <c r="R29" s="115">
        <f t="shared" ref="R29" si="6">P29*Q29</f>
        <v>4</v>
      </c>
      <c r="S29" s="115" t="str">
        <f t="shared" ref="S29" si="7">IF(R29=0,"",IF(AND(R29&gt;=6,R29&lt;=9),"Alta",IF(AND(R29&gt;=3,R29&lt;=5),"Media","Baja")))</f>
        <v>Media</v>
      </c>
      <c r="T29" s="109" t="str">
        <f>IF(S29="Alta",'LISTAS Y CRITERIOS CRITICIDAD'!$C$18,IF(S29="Media",'LISTAS Y CRITERIOS CRITICIDAD'!$C$19,IF(S29="Baja",'LISTAS Y CRITERIOS CRITICIDAD'!$C$20,"")))</f>
        <v>Auditoría Documental y Evaluación Anual</v>
      </c>
    </row>
    <row r="30" spans="1:20" ht="42">
      <c r="A30" s="2">
        <v>23</v>
      </c>
      <c r="B30" s="150" t="s">
        <v>241</v>
      </c>
      <c r="C30" s="134" t="s">
        <v>452</v>
      </c>
      <c r="D30" s="135" t="s">
        <v>453</v>
      </c>
      <c r="E30" s="135">
        <v>6018941823</v>
      </c>
      <c r="F30" s="135">
        <v>3167440704</v>
      </c>
      <c r="G30" s="136" t="s">
        <v>454</v>
      </c>
      <c r="H30" s="134" t="s">
        <v>455</v>
      </c>
      <c r="I30" s="135" t="s">
        <v>42</v>
      </c>
      <c r="J30" s="134" t="s">
        <v>456</v>
      </c>
      <c r="K30" s="134" t="s">
        <v>396</v>
      </c>
      <c r="L30" s="115" t="s">
        <v>21</v>
      </c>
      <c r="M30" s="115" t="s">
        <v>46</v>
      </c>
      <c r="N30" s="115" t="s">
        <v>36</v>
      </c>
      <c r="O30" s="115" t="s">
        <v>36</v>
      </c>
      <c r="P30" s="115">
        <v>2</v>
      </c>
      <c r="Q30" s="115">
        <v>2</v>
      </c>
      <c r="R30" s="115">
        <f t="shared" ref="R30:R31" si="8">P30*Q30</f>
        <v>4</v>
      </c>
      <c r="S30" s="115" t="str">
        <f t="shared" ref="S30:S31" si="9">IF(R30=0,"",IF(AND(R30&gt;=6,R30&lt;=9),"Alta",IF(AND(R30&gt;=3,R30&lt;=5),"Media","Baja")))</f>
        <v>Media</v>
      </c>
      <c r="T30" s="109" t="str">
        <f>IF(S30="Alta",'LISTAS Y CRITERIOS CRITICIDAD'!$C$18,IF(S30="Media",'LISTAS Y CRITERIOS CRITICIDAD'!$C$19,IF(S30="Baja",'LISTAS Y CRITERIOS CRITICIDAD'!$C$20,"")))</f>
        <v>Auditoría Documental y Evaluación Anual</v>
      </c>
    </row>
    <row r="31" spans="1:20" ht="42">
      <c r="A31" s="149">
        <v>24</v>
      </c>
      <c r="B31" s="119" t="s">
        <v>241</v>
      </c>
      <c r="C31" s="119" t="s">
        <v>457</v>
      </c>
      <c r="D31" s="118" t="s">
        <v>458</v>
      </c>
      <c r="E31" s="118">
        <v>2327814</v>
      </c>
      <c r="F31" s="118"/>
      <c r="G31" s="120" t="s">
        <v>459</v>
      </c>
      <c r="H31" s="118" t="s">
        <v>460</v>
      </c>
      <c r="I31" s="118" t="s">
        <v>42</v>
      </c>
      <c r="J31" s="119" t="s">
        <v>396</v>
      </c>
      <c r="K31" s="119" t="s">
        <v>396</v>
      </c>
      <c r="L31" s="127" t="s">
        <v>21</v>
      </c>
      <c r="M31" s="127" t="s">
        <v>46</v>
      </c>
      <c r="N31" s="127" t="s">
        <v>36</v>
      </c>
      <c r="O31" s="127" t="s">
        <v>36</v>
      </c>
      <c r="P31" s="127">
        <v>2</v>
      </c>
      <c r="Q31" s="127">
        <v>2</v>
      </c>
      <c r="R31" s="127">
        <f t="shared" si="8"/>
        <v>4</v>
      </c>
      <c r="S31" s="127" t="str">
        <f t="shared" si="9"/>
        <v>Media</v>
      </c>
      <c r="T31" s="119" t="str">
        <f>IF(S31="Alta",'LISTAS Y CRITERIOS CRITICIDAD'!$C$18,IF(S31="Media",'LISTAS Y CRITERIOS CRITICIDAD'!$C$19,IF(S31="Baja",'LISTAS Y CRITERIOS CRITICIDAD'!$C$20,"")))</f>
        <v>Auditoría Documental y Evaluación Anual</v>
      </c>
    </row>
  </sheetData>
  <autoFilter ref="A5:T9" xr:uid="{00000000-0009-0000-0000-000020000000}">
    <filterColumn colId="12" showButton="0"/>
    <filterColumn colId="13" showButton="0"/>
    <filterColumn colId="15" showButton="0"/>
  </autoFilter>
  <dataConsolidate/>
  <mergeCells count="21">
    <mergeCell ref="M5:O6"/>
    <mergeCell ref="P5:Q6"/>
    <mergeCell ref="R5:R7"/>
    <mergeCell ref="S5:S7"/>
    <mergeCell ref="T5:T7"/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</mergeCells>
  <conditionalFormatting sqref="S8:S19">
    <cfRule type="cellIs" dxfId="521" priority="13" stopIfTrue="1" operator="equal">
      <formula>"alta"</formula>
    </cfRule>
    <cfRule type="cellIs" dxfId="520" priority="14" stopIfTrue="1" operator="equal">
      <formula>"media"</formula>
    </cfRule>
    <cfRule type="cellIs" dxfId="519" priority="15" stopIfTrue="1" operator="equal">
      <formula>"baja"</formula>
    </cfRule>
  </conditionalFormatting>
  <conditionalFormatting sqref="S20:S25 S28:S31">
    <cfRule type="cellIs" dxfId="518" priority="7" stopIfTrue="1" operator="equal">
      <formula>"alta"</formula>
    </cfRule>
    <cfRule type="cellIs" dxfId="517" priority="8" stopIfTrue="1" operator="equal">
      <formula>"media"</formula>
    </cfRule>
    <cfRule type="cellIs" dxfId="516" priority="9" stopIfTrue="1" operator="equal">
      <formula>"baja"</formula>
    </cfRule>
  </conditionalFormatting>
  <conditionalFormatting sqref="S26:S27">
    <cfRule type="cellIs" dxfId="515" priority="1" stopIfTrue="1" operator="equal">
      <formula>"alta"</formula>
    </cfRule>
    <cfRule type="cellIs" dxfId="514" priority="2" stopIfTrue="1" operator="equal">
      <formula>"media"</formula>
    </cfRule>
    <cfRule type="cellIs" dxfId="513" priority="3" stopIfTrue="1" operator="equal">
      <formula>"baja"</formula>
    </cfRule>
  </conditionalFormatting>
  <dataValidations count="1">
    <dataValidation type="list" allowBlank="1" showInputMessage="1" showErrorMessage="1" sqref="N32:N1048576" xr:uid="{00000000-0002-0000-2000-000000000000}">
      <formula1>$A$10:$A$19</formula1>
    </dataValidation>
  </dataValidations>
  <hyperlinks>
    <hyperlink ref="G25" r:id="rId1" xr:uid="{F704BAC9-DF42-4844-9A65-01AF218A7087}"/>
    <hyperlink ref="G26" r:id="rId2" xr:uid="{2C3D18B6-F72A-4949-BE81-46E3F4A72945}"/>
    <hyperlink ref="G27" r:id="rId3" xr:uid="{B737D700-437B-45FA-B25A-1254DB7953FD}"/>
    <hyperlink ref="G28" r:id="rId4" xr:uid="{10FE5035-9811-435C-BA28-BE70747B5C35}"/>
    <hyperlink ref="G29" r:id="rId5" xr:uid="{65FA6B96-E6E0-45AF-B1A2-521EC30B0D7C}"/>
    <hyperlink ref="G30" r:id="rId6" xr:uid="{2206ED19-72C9-46AD-B0E9-089A2B1E0746}"/>
    <hyperlink ref="G31" r:id="rId7" xr:uid="{B2F72379-098E-4A4A-8728-706F1DF1D4BB}"/>
  </hyperlinks>
  <pageMargins left="1.2649999999999999" right="0.7" top="0.75" bottom="0.75" header="0.3" footer="0.3"/>
  <pageSetup paperSize="9" scale="38" orientation="landscape" r:id="rId8"/>
  <drawing r:id="rId9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" operator="containsText" id="{F77FF983-19CB-4908-8BE1-999A99340CDA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7" operator="containsText" id="{9EAD4DCA-6F95-4D3D-B45E-613DFB00D8C9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8" operator="containsText" id="{723A78D3-A493-4E4B-84BF-F034D2F6B506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T8:T19</xm:sqref>
        </x14:conditionalFormatting>
        <x14:conditionalFormatting xmlns:xm="http://schemas.microsoft.com/office/excel/2006/main">
          <x14:cfRule type="containsText" priority="10" operator="containsText" id="{578FE5F1-8166-4D8A-B7D3-68E283D7BD01}">
            <xm:f>NOT(ISERROR(SEARCH('LISTAS Y CRITERIOS CRITICIDAD'!$C$20,T20)))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1" operator="containsText" id="{0E30BD14-FEFD-42CF-9E51-A2F1F833BA7A}">
            <xm:f>NOT(ISERROR(SEARCH('LISTAS Y CRITERIOS CRITICIDAD'!$C$18,T20)))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2" operator="containsText" id="{7DE355C4-C991-464B-B463-65BFA447D0E2}">
            <xm:f>NOT(ISERROR(SEARCH('LISTAS Y CRITERIOS CRITICIDAD'!$C$19,T20)))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T20:T25 T28:T31</xm:sqref>
        </x14:conditionalFormatting>
        <x14:conditionalFormatting xmlns:xm="http://schemas.microsoft.com/office/excel/2006/main">
          <x14:cfRule type="containsText" priority="4" operator="containsText" id="{AABD376A-E990-4699-8A59-B96E22E9246F}">
            <xm:f>NOT(ISERROR(SEARCH('LISTAS Y CRITERIOS CRITICIDAD'!$C$20,T26)))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B105F4EB-0C2D-4487-8F17-93D42C6B7400}">
            <xm:f>NOT(ISERROR(SEARCH('LISTAS Y CRITERIOS CRITICIDAD'!$C$18,T26)))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69703E49-7F4D-4184-AB8E-0A30A56E9782}">
            <xm:f>NOT(ISERROR(SEARCH('LISTAS Y CRITERIOS CRITICIDAD'!$C$19,T26)))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T26:T27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2000-000001000000}">
          <x14:formula1>
            <xm:f>'LISTAS Y CRITERIOS CRITICIDAD'!$F$15:$F$17</xm:f>
          </x14:formula1>
          <xm:sqref>Q8:Q31</xm:sqref>
        </x14:dataValidation>
        <x14:dataValidation type="list" allowBlank="1" showInputMessage="1" showErrorMessage="1" xr:uid="{00000000-0002-0000-2000-000002000000}">
          <x14:formula1>
            <xm:f>'LISTAS Y CRITERIOS CRITICIDAD'!$F$7:$F$10</xm:f>
          </x14:formula1>
          <xm:sqref>P8:P31</xm:sqref>
        </x14:dataValidation>
        <x14:dataValidation type="list" allowBlank="1" showInputMessage="1" showErrorMessage="1" xr:uid="{00000000-0002-0000-2000-000003000000}">
          <x14:formula1>
            <xm:f>'LISTAS Y CRITERIOS CRITICIDAD'!$C$7:$C$14</xm:f>
          </x14:formula1>
          <xm:sqref>L8:L31</xm:sqref>
        </x14:dataValidation>
        <x14:dataValidation type="list" allowBlank="1" showInputMessage="1" showErrorMessage="1" xr:uid="{00000000-0002-0000-2000-000004000000}">
          <x14:formula1>
            <xm:f>'LISTAS Y CRITERIOS CRITICIDAD'!$A$22:$A$30</xm:f>
          </x14:formula1>
          <xm:sqref>O8:O31</xm:sqref>
        </x14:dataValidation>
        <x14:dataValidation type="list" allowBlank="1" showInputMessage="1" showErrorMessage="1" xr:uid="{00000000-0002-0000-2000-000005000000}">
          <x14:formula1>
            <xm:f>'LISTAS Y CRITERIOS CRITICIDAD'!$A$3:$A$9</xm:f>
          </x14:formula1>
          <xm:sqref>M8:M31</xm:sqref>
        </x14:dataValidation>
        <x14:dataValidation type="list" allowBlank="1" showInputMessage="1" showErrorMessage="1" xr:uid="{00000000-0002-0000-2000-000006000000}">
          <x14:formula1>
            <xm:f>'LISTAS Y CRITERIOS CRITICIDAD'!$A$11:$A$20</xm:f>
          </x14:formula1>
          <xm:sqref>N4:N31</xm:sqref>
        </x14:dataValidation>
        <x14:dataValidation type="list" allowBlank="1" showInputMessage="1" showErrorMessage="1" xr:uid="{00000000-0002-0000-2000-000007000000}">
          <x14:formula1>
            <xm:f>'LISTAS Y CRITERIOS CRITICIDAD'!$C$2:$C$3</xm:f>
          </x14:formula1>
          <xm:sqref>B4:B1048576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461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43" t="s">
        <v>462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44"/>
      <c r="AB25" s="12">
        <v>0.1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336" t="s">
        <v>463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0.1</v>
      </c>
      <c r="AC26" s="13"/>
      <c r="AD26" s="12">
        <f t="shared" ref="AD26:AD28" si="1">AB26*AC26</f>
        <v>0</v>
      </c>
      <c r="AE26" s="229"/>
      <c r="AF26" s="230"/>
    </row>
    <row r="27" spans="2:32" ht="30" customHeight="1">
      <c r="B27" s="41">
        <v>3</v>
      </c>
      <c r="C27" s="231" t="s">
        <v>464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ref="AD27" si="2">AB27*AC27</f>
        <v>0</v>
      </c>
      <c r="AE27" s="229"/>
      <c r="AF27" s="230"/>
    </row>
    <row r="28" spans="2:32" ht="30" customHeight="1">
      <c r="B28" s="41">
        <v>4</v>
      </c>
      <c r="C28" s="336" t="s">
        <v>465</v>
      </c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7"/>
      <c r="T28" s="337"/>
      <c r="U28" s="337"/>
      <c r="V28" s="337"/>
      <c r="W28" s="337"/>
      <c r="X28" s="337"/>
      <c r="Y28" s="337"/>
      <c r="Z28" s="337"/>
      <c r="AA28" s="338"/>
      <c r="AB28" s="12">
        <v>0.2</v>
      </c>
      <c r="AC28" s="13"/>
      <c r="AD28" s="12">
        <f t="shared" si="1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2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4</v>
      </c>
      <c r="U56" s="332"/>
      <c r="V56" s="332"/>
      <c r="W56" s="332"/>
      <c r="X56" s="332"/>
      <c r="Y56" s="298" t="str">
        <f>IF(T56=0,"",IF(AND(T56&gt;=6,T56&lt;=9),"Alta",IF(AND(T56&gt;=3,T56&lt;=5),"Media","Baja")))</f>
        <v>Media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Auditoría Documental y Evaluación Anual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45:M45"/>
    <mergeCell ref="O45:Z45"/>
    <mergeCell ref="AB45:AF45"/>
    <mergeCell ref="B46:M46"/>
    <mergeCell ref="O46:Z46"/>
    <mergeCell ref="AB46:AF46"/>
    <mergeCell ref="B40:AF40"/>
    <mergeCell ref="B41:AF41"/>
    <mergeCell ref="B43:AF43"/>
    <mergeCell ref="B44:M44"/>
    <mergeCell ref="O44:Z44"/>
    <mergeCell ref="AB44:AF44"/>
    <mergeCell ref="C36:AA36"/>
    <mergeCell ref="AE36:AF36"/>
    <mergeCell ref="B37:AA37"/>
    <mergeCell ref="AB37:AF37"/>
    <mergeCell ref="B39:AA39"/>
    <mergeCell ref="AB39:AF39"/>
    <mergeCell ref="B31:AA31"/>
    <mergeCell ref="AB31:AF31"/>
    <mergeCell ref="B33:AF33"/>
    <mergeCell ref="B34:AA34"/>
    <mergeCell ref="AB34:AF34"/>
    <mergeCell ref="C35:AA35"/>
    <mergeCell ref="AE35:AF35"/>
    <mergeCell ref="C25:AA25"/>
    <mergeCell ref="AE25:AF25"/>
    <mergeCell ref="C29:AA29"/>
    <mergeCell ref="AE29:AF29"/>
    <mergeCell ref="C30:AA30"/>
    <mergeCell ref="AE30:AF30"/>
    <mergeCell ref="C26:AA26"/>
    <mergeCell ref="AE26:AF26"/>
    <mergeCell ref="C28:AA28"/>
    <mergeCell ref="AE28:AF28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1 AD32 AB31 AB37 AB39">
    <cfRule type="cellIs" dxfId="503" priority="13" operator="between">
      <formula>0.01</formula>
      <formula>0.59</formula>
    </cfRule>
    <cfRule type="cellIs" dxfId="502" priority="14" operator="between">
      <formula>0.6</formula>
      <formula>0.79</formula>
    </cfRule>
    <cfRule type="cellIs" dxfId="501" priority="15" operator="between">
      <formula>0.8</formula>
      <formula>1</formula>
    </cfRule>
  </conditionalFormatting>
  <conditionalFormatting sqref="Y56">
    <cfRule type="cellIs" dxfId="500" priority="10" stopIfTrue="1" operator="equal">
      <formula>"alta"</formula>
    </cfRule>
    <cfRule type="cellIs" dxfId="499" priority="11" stopIfTrue="1" operator="equal">
      <formula>"media"</formula>
    </cfRule>
    <cfRule type="cellIs" dxfId="498" priority="12" stopIfTrue="1" operator="equal">
      <formula>"baja"</formula>
    </cfRule>
  </conditionalFormatting>
  <conditionalFormatting sqref="AC51">
    <cfRule type="cellIs" dxfId="497" priority="4" operator="between">
      <formula>0.01</formula>
      <formula>0.59</formula>
    </cfRule>
    <cfRule type="cellIs" dxfId="496" priority="5" operator="between">
      <formula>0.6</formula>
      <formula>0.79</formula>
    </cfRule>
    <cfRule type="cellIs" dxfId="495" priority="6" operator="between">
      <formula>0.8</formula>
      <formula>1</formula>
    </cfRule>
  </conditionalFormatting>
  <conditionalFormatting sqref="AD38">
    <cfRule type="cellIs" dxfId="494" priority="1" operator="between">
      <formula>0.01</formula>
      <formula>0.59</formula>
    </cfRule>
    <cfRule type="cellIs" dxfId="493" priority="2" operator="between">
      <formula>0.6</formula>
      <formula>0.79</formula>
    </cfRule>
    <cfRule type="cellIs" dxfId="492" priority="3" operator="between">
      <formula>0.8</formula>
      <formula>1</formula>
    </cfRule>
  </conditionalFormatting>
  <dataValidations count="3">
    <dataValidation type="list" allowBlank="1" showErrorMessage="1" sqref="AC35:AC36" xr:uid="{00000000-0002-0000-2100-000000000000}">
      <formula1>"0,1,2,3"</formula1>
    </dataValidation>
    <dataValidation type="list" allowBlank="1" showErrorMessage="1" sqref="AC21:AC23 AC25:AC30" xr:uid="{00000000-0002-0000-2100-000001000000}">
      <formula1>"1,0"</formula1>
    </dataValidation>
    <dataValidation allowBlank="1" showErrorMessage="1" sqref="AD35:AD36 AD21:AD23 AD25:AD30" xr:uid="{00000000-0002-0000-21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DE766C3E-4509-40F4-90B8-ECF03E9AEAD3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95B09F6-E844-4726-BD9B-753C72B7D464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DF3A9E22-F064-43A2-95BC-A32EEF6C9C45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1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21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371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:AD27" si="0">AB25*AC25</f>
        <v>0</v>
      </c>
      <c r="AE25" s="229"/>
      <c r="AF25" s="230"/>
    </row>
    <row r="26" spans="2:32" ht="30" customHeight="1">
      <c r="B26" s="41">
        <v>2</v>
      </c>
      <c r="C26" s="336" t="s">
        <v>463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0.15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336" t="s">
        <v>465</v>
      </c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38"/>
      <c r="AB27" s="12">
        <v>0.2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3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3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C27:AA27"/>
    <mergeCell ref="AE27:AF27"/>
    <mergeCell ref="C28:AA28"/>
    <mergeCell ref="AE28:AF28"/>
    <mergeCell ref="C29:AA29"/>
    <mergeCell ref="AE29:AF29"/>
    <mergeCell ref="C25:AA25"/>
    <mergeCell ref="AE25:AF25"/>
    <mergeCell ref="C26:AA26"/>
    <mergeCell ref="AE26:AF2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0 AD31 AB30 AB36 AB38">
    <cfRule type="cellIs" dxfId="488" priority="13" operator="between">
      <formula>0.01</formula>
      <formula>0.59</formula>
    </cfRule>
    <cfRule type="cellIs" dxfId="487" priority="14" operator="between">
      <formula>0.6</formula>
      <formula>0.79</formula>
    </cfRule>
    <cfRule type="cellIs" dxfId="486" priority="15" operator="between">
      <formula>0.8</formula>
      <formula>1</formula>
    </cfRule>
  </conditionalFormatting>
  <conditionalFormatting sqref="Y55">
    <cfRule type="cellIs" dxfId="485" priority="10" stopIfTrue="1" operator="equal">
      <formula>"alta"</formula>
    </cfRule>
    <cfRule type="cellIs" dxfId="484" priority="11" stopIfTrue="1" operator="equal">
      <formula>"media"</formula>
    </cfRule>
    <cfRule type="cellIs" dxfId="483" priority="12" stopIfTrue="1" operator="equal">
      <formula>"baja"</formula>
    </cfRule>
  </conditionalFormatting>
  <conditionalFormatting sqref="AC50">
    <cfRule type="cellIs" dxfId="482" priority="4" operator="between">
      <formula>0.01</formula>
      <formula>0.59</formula>
    </cfRule>
    <cfRule type="cellIs" dxfId="481" priority="5" operator="between">
      <formula>0.6</formula>
      <formula>0.79</formula>
    </cfRule>
    <cfRule type="cellIs" dxfId="480" priority="6" operator="between">
      <formula>0.8</formula>
      <formula>1</formula>
    </cfRule>
  </conditionalFormatting>
  <conditionalFormatting sqref="AD37">
    <cfRule type="cellIs" dxfId="479" priority="1" operator="between">
      <formula>0.01</formula>
      <formula>0.59</formula>
    </cfRule>
    <cfRule type="cellIs" dxfId="478" priority="2" operator="between">
      <formula>0.6</formula>
      <formula>0.79</formula>
    </cfRule>
    <cfRule type="cellIs" dxfId="477" priority="3" operator="between">
      <formula>0.8</formula>
      <formula>1</formula>
    </cfRule>
  </conditionalFormatting>
  <dataValidations count="3">
    <dataValidation allowBlank="1" showErrorMessage="1" sqref="AD34:AD35 AD21:AD23 AD25:AD29" xr:uid="{00000000-0002-0000-2200-000000000000}"/>
    <dataValidation type="list" allowBlank="1" showErrorMessage="1" sqref="AC21:AC23 AC25:AC29" xr:uid="{00000000-0002-0000-2200-000001000000}">
      <formula1>"1,0"</formula1>
    </dataValidation>
    <dataValidation type="list" allowBlank="1" showErrorMessage="1" sqref="AC34:AC35" xr:uid="{00000000-0002-0000-22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05D7A53C-B52D-413A-83B5-878386901682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F84EB0B1-E8B3-4558-AC9E-29CB6F0CB3DE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14B56E65-3618-46DE-A857-5CE77AA66EAE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2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22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FF0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466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465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41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2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4</v>
      </c>
      <c r="U53" s="332"/>
      <c r="V53" s="332"/>
      <c r="W53" s="332"/>
      <c r="X53" s="332"/>
      <c r="Y53" s="298" t="str">
        <f>IF(T53=0,"",IF(AND(T53&gt;=6,T53&lt;=9),"Alta",IF(AND(T53&gt;=3,T53&lt;=5),"Media","Baja")))</f>
        <v>Media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Auditoría Documental y Evaluación Anual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B55:F56"/>
    <mergeCell ref="G55:S56"/>
    <mergeCell ref="T55:W56"/>
    <mergeCell ref="X55:AF56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  <mergeCell ref="B49:AF49"/>
    <mergeCell ref="B43:M43"/>
    <mergeCell ref="O43:Z43"/>
    <mergeCell ref="AB43:AF43"/>
    <mergeCell ref="B45:AF45"/>
    <mergeCell ref="B46:N46"/>
    <mergeCell ref="Q46:Y46"/>
    <mergeCell ref="AB46:AF46"/>
    <mergeCell ref="B47:AF47"/>
    <mergeCell ref="B48:K48"/>
    <mergeCell ref="L48:T48"/>
    <mergeCell ref="U48:AB48"/>
    <mergeCell ref="AC48:AF48"/>
    <mergeCell ref="B40:AF40"/>
    <mergeCell ref="B41:M41"/>
    <mergeCell ref="O41:Z41"/>
    <mergeCell ref="AB41:AF41"/>
    <mergeCell ref="B42:M42"/>
    <mergeCell ref="O42:Z42"/>
    <mergeCell ref="AB42:AF42"/>
    <mergeCell ref="B28:AA28"/>
    <mergeCell ref="AB28:AF28"/>
    <mergeCell ref="B38:AF38"/>
    <mergeCell ref="B30:AF30"/>
    <mergeCell ref="B31:AA31"/>
    <mergeCell ref="AB31:AF3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C21:AA21"/>
    <mergeCell ref="AE21:AF21"/>
    <mergeCell ref="C26:AA26"/>
    <mergeCell ref="AE26:AF26"/>
    <mergeCell ref="C27:AA27"/>
    <mergeCell ref="AE27:AF27"/>
    <mergeCell ref="C25:AA25"/>
    <mergeCell ref="AE25:AF25"/>
    <mergeCell ref="C22:AA22"/>
    <mergeCell ref="AE22:AF22"/>
    <mergeCell ref="C23:AA23"/>
    <mergeCell ref="AE23:AF23"/>
    <mergeCell ref="B24:AA24"/>
    <mergeCell ref="AB24:AF24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8 AD29 AB28 AB34 AB36">
    <cfRule type="cellIs" dxfId="473" priority="13" operator="between">
      <formula>0.01</formula>
      <formula>0.59</formula>
    </cfRule>
    <cfRule type="cellIs" dxfId="472" priority="14" operator="between">
      <formula>0.6</formula>
      <formula>0.79</formula>
    </cfRule>
    <cfRule type="cellIs" dxfId="471" priority="15" operator="between">
      <formula>0.8</formula>
      <formula>1</formula>
    </cfRule>
  </conditionalFormatting>
  <conditionalFormatting sqref="Y53">
    <cfRule type="cellIs" dxfId="470" priority="10" stopIfTrue="1" operator="equal">
      <formula>"alta"</formula>
    </cfRule>
    <cfRule type="cellIs" dxfId="469" priority="11" stopIfTrue="1" operator="equal">
      <formula>"media"</formula>
    </cfRule>
    <cfRule type="cellIs" dxfId="468" priority="12" stopIfTrue="1" operator="equal">
      <formula>"baja"</formula>
    </cfRule>
  </conditionalFormatting>
  <conditionalFormatting sqref="AC48">
    <cfRule type="cellIs" dxfId="467" priority="4" operator="between">
      <formula>0.01</formula>
      <formula>0.59</formula>
    </cfRule>
    <cfRule type="cellIs" dxfId="466" priority="5" operator="between">
      <formula>0.6</formula>
      <formula>0.79</formula>
    </cfRule>
    <cfRule type="cellIs" dxfId="465" priority="6" operator="between">
      <formula>0.8</formula>
      <formula>1</formula>
    </cfRule>
  </conditionalFormatting>
  <conditionalFormatting sqref="AD35">
    <cfRule type="cellIs" dxfId="464" priority="1" operator="between">
      <formula>0.01</formula>
      <formula>0.59</formula>
    </cfRule>
    <cfRule type="cellIs" dxfId="463" priority="2" operator="between">
      <formula>0.6</formula>
      <formula>0.79</formula>
    </cfRule>
    <cfRule type="cellIs" dxfId="462" priority="3" operator="between">
      <formula>0.8</formula>
      <formula>1</formula>
    </cfRule>
  </conditionalFormatting>
  <dataValidations count="3">
    <dataValidation type="list" allowBlank="1" showErrorMessage="1" sqref="AC32:AC33" xr:uid="{00000000-0002-0000-2300-000000000000}">
      <formula1>"0,1,2,3"</formula1>
    </dataValidation>
    <dataValidation type="list" allowBlank="1" showErrorMessage="1" sqref="AC21:AC23 AC25:AC27" xr:uid="{00000000-0002-0000-2300-000001000000}">
      <formula1>"1,0"</formula1>
    </dataValidation>
    <dataValidation allowBlank="1" showErrorMessage="1" sqref="AD32:AD33 AD21:AD23 AD25:AD27" xr:uid="{00000000-0002-0000-23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FFCD8577-7D82-4ABB-9B7C-16BE28456CC5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020DA6D5-7AF4-447D-B21E-D6DFAB4552D8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C9C31CE7-5576-4A29-9C07-1750E3577E7E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300-000003000000}">
          <x14:formula1>
            <xm:f>'LISTAS Y CRITERIOS CRITICIDAD'!$F$7:$F$10</xm:f>
          </x14:formula1>
          <xm:sqref>B53:J53</xm:sqref>
        </x14:dataValidation>
        <x14:dataValidation type="list" allowBlank="1" showInputMessage="1" showErrorMessage="1" xr:uid="{00000000-0002-0000-2300-000004000000}">
          <x14:formula1>
            <xm:f>'LISTAS Y CRITERIOS CRITICIDAD'!$F$15:$F$17</xm:f>
          </x14:formula1>
          <xm:sqref>K53:S53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467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465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0.25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336" t="s">
        <v>468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0.25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>AB27*AC27</f>
        <v>0</v>
      </c>
      <c r="AE27" s="436"/>
      <c r="AF27" s="437"/>
    </row>
    <row r="28" spans="2:32" ht="30" customHeight="1">
      <c r="B28" s="41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>AB28*AC28</f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1</v>
      </c>
      <c r="C54" s="331"/>
      <c r="D54" s="331"/>
      <c r="E54" s="331"/>
      <c r="F54" s="331"/>
      <c r="G54" s="331"/>
      <c r="H54" s="331"/>
      <c r="I54" s="331"/>
      <c r="J54" s="331"/>
      <c r="K54" s="331">
        <v>3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3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Y54:AC54"/>
    <mergeCell ref="AD54:AF54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B42:M42"/>
    <mergeCell ref="O42:Z42"/>
    <mergeCell ref="AB42:AF42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B37:AA37"/>
    <mergeCell ref="AB37:AF37"/>
    <mergeCell ref="B38:AF38"/>
    <mergeCell ref="B39:AF39"/>
    <mergeCell ref="B41:AF41"/>
    <mergeCell ref="AB32:AF32"/>
    <mergeCell ref="C34:AA34"/>
    <mergeCell ref="AE34:AF34"/>
    <mergeCell ref="B35:AA35"/>
    <mergeCell ref="AB35:AF35"/>
    <mergeCell ref="B24:AA24"/>
    <mergeCell ref="AB24:AF24"/>
    <mergeCell ref="C33:AA33"/>
    <mergeCell ref="AE33:AF33"/>
    <mergeCell ref="C25:AA25"/>
    <mergeCell ref="AE25:AF25"/>
    <mergeCell ref="C27:AA27"/>
    <mergeCell ref="AE27:AF27"/>
    <mergeCell ref="C28:AA28"/>
    <mergeCell ref="AE28:AF28"/>
    <mergeCell ref="C26:AA26"/>
    <mergeCell ref="AE26:AF26"/>
    <mergeCell ref="B29:AA29"/>
    <mergeCell ref="AB29:AF29"/>
    <mergeCell ref="B31:AF31"/>
    <mergeCell ref="B32:AA32"/>
    <mergeCell ref="C22:AA22"/>
    <mergeCell ref="AE22:AF22"/>
    <mergeCell ref="C23:AA23"/>
    <mergeCell ref="AE23:AF23"/>
    <mergeCell ref="C21:AA21"/>
    <mergeCell ref="AE21:AF21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B8:V8"/>
    <mergeCell ref="X8:AD8"/>
    <mergeCell ref="AE8:AF8"/>
    <mergeCell ref="B9:AF9"/>
    <mergeCell ref="B10:H10"/>
    <mergeCell ref="I10:AF10"/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</mergeCells>
  <conditionalFormatting sqref="L49 AD30 AB29 AB35 AB37">
    <cfRule type="cellIs" dxfId="458" priority="13" operator="between">
      <formula>0.01</formula>
      <formula>0.59</formula>
    </cfRule>
    <cfRule type="cellIs" dxfId="457" priority="14" operator="between">
      <formula>0.6</formula>
      <formula>0.79</formula>
    </cfRule>
    <cfRule type="cellIs" dxfId="456" priority="15" operator="between">
      <formula>0.8</formula>
      <formula>1</formula>
    </cfRule>
  </conditionalFormatting>
  <conditionalFormatting sqref="Y54">
    <cfRule type="cellIs" dxfId="455" priority="10" stopIfTrue="1" operator="equal">
      <formula>"alta"</formula>
    </cfRule>
    <cfRule type="cellIs" dxfId="454" priority="11" stopIfTrue="1" operator="equal">
      <formula>"media"</formula>
    </cfRule>
    <cfRule type="cellIs" dxfId="453" priority="12" stopIfTrue="1" operator="equal">
      <formula>"baja"</formula>
    </cfRule>
  </conditionalFormatting>
  <conditionalFormatting sqref="AC49">
    <cfRule type="cellIs" dxfId="452" priority="4" operator="between">
      <formula>0.01</formula>
      <formula>0.59</formula>
    </cfRule>
    <cfRule type="cellIs" dxfId="451" priority="5" operator="between">
      <formula>0.6</formula>
      <formula>0.79</formula>
    </cfRule>
    <cfRule type="cellIs" dxfId="450" priority="6" operator="between">
      <formula>0.8</formula>
      <formula>1</formula>
    </cfRule>
  </conditionalFormatting>
  <conditionalFormatting sqref="AD36">
    <cfRule type="cellIs" dxfId="449" priority="1" operator="between">
      <formula>0.01</formula>
      <formula>0.59</formula>
    </cfRule>
    <cfRule type="cellIs" dxfId="448" priority="2" operator="between">
      <formula>0.6</formula>
      <formula>0.79</formula>
    </cfRule>
    <cfRule type="cellIs" dxfId="447" priority="3" operator="between">
      <formula>0.8</formula>
      <formula>1</formula>
    </cfRule>
  </conditionalFormatting>
  <dataValidations count="3">
    <dataValidation allowBlank="1" showErrorMessage="1" sqref="AD33:AD34 AD21:AD23 AD25:AD28" xr:uid="{00000000-0002-0000-2400-000000000000}"/>
    <dataValidation type="list" allowBlank="1" showErrorMessage="1" sqref="AC21:AC23 AC25:AC28" xr:uid="{00000000-0002-0000-2400-000001000000}">
      <formula1>"1,0"</formula1>
    </dataValidation>
    <dataValidation type="list" allowBlank="1" showErrorMessage="1" sqref="AC33:AC34" xr:uid="{00000000-0002-0000-24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AE0CD136-BFEA-4A5F-8E8E-4E4947E851DB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6DA5A39E-EE4B-411F-A814-F9784165C751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4DD3A924-C6C5-4572-A480-99D7E2D58ACB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4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24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469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1.7000000000000002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465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343" t="s">
        <v>462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44"/>
      <c r="AB26" s="12">
        <v>0.5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336" t="s">
        <v>309</v>
      </c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38"/>
      <c r="AB27" s="12">
        <v>0.5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3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3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C25:AA25"/>
    <mergeCell ref="AE25:AF25"/>
    <mergeCell ref="C28:AA28"/>
    <mergeCell ref="AE28:AF28"/>
    <mergeCell ref="C29:AA29"/>
    <mergeCell ref="AE29:AF29"/>
    <mergeCell ref="C26:AA26"/>
    <mergeCell ref="AE26:AF26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0 AD31 AB30 AB36 AB38">
    <cfRule type="cellIs" dxfId="443" priority="13" operator="between">
      <formula>0.01</formula>
      <formula>0.59</formula>
    </cfRule>
    <cfRule type="cellIs" dxfId="442" priority="14" operator="between">
      <formula>0.6</formula>
      <formula>0.79</formula>
    </cfRule>
    <cfRule type="cellIs" dxfId="441" priority="15" operator="between">
      <formula>0.8</formula>
      <formula>1</formula>
    </cfRule>
  </conditionalFormatting>
  <conditionalFormatting sqref="Y55">
    <cfRule type="cellIs" dxfId="440" priority="10" stopIfTrue="1" operator="equal">
      <formula>"alta"</formula>
    </cfRule>
    <cfRule type="cellIs" dxfId="439" priority="11" stopIfTrue="1" operator="equal">
      <formula>"media"</formula>
    </cfRule>
    <cfRule type="cellIs" dxfId="438" priority="12" stopIfTrue="1" operator="equal">
      <formula>"baja"</formula>
    </cfRule>
  </conditionalFormatting>
  <conditionalFormatting sqref="AC50">
    <cfRule type="cellIs" dxfId="437" priority="4" operator="between">
      <formula>0.01</formula>
      <formula>0.59</formula>
    </cfRule>
    <cfRule type="cellIs" dxfId="436" priority="5" operator="between">
      <formula>0.6</formula>
      <formula>0.79</formula>
    </cfRule>
    <cfRule type="cellIs" dxfId="435" priority="6" operator="between">
      <formula>0.8</formula>
      <formula>1</formula>
    </cfRule>
  </conditionalFormatting>
  <conditionalFormatting sqref="AD37">
    <cfRule type="cellIs" dxfId="434" priority="1" operator="between">
      <formula>0.01</formula>
      <formula>0.59</formula>
    </cfRule>
    <cfRule type="cellIs" dxfId="433" priority="2" operator="between">
      <formula>0.6</formula>
      <formula>0.79</formula>
    </cfRule>
    <cfRule type="cellIs" dxfId="432" priority="3" operator="between">
      <formula>0.8</formula>
      <formula>1</formula>
    </cfRule>
  </conditionalFormatting>
  <dataValidations count="3">
    <dataValidation allowBlank="1" showErrorMessage="1" sqref="AD34:AD35 AD21:AD23 AD25:AD29" xr:uid="{00000000-0002-0000-2500-000000000000}"/>
    <dataValidation type="list" allowBlank="1" showErrorMessage="1" sqref="AC21:AC23 AC25:AC29" xr:uid="{00000000-0002-0000-2500-000001000000}">
      <formula1>"1,0"</formula1>
    </dataValidation>
    <dataValidation type="list" allowBlank="1" showErrorMessage="1" sqref="AC34:AC35" xr:uid="{00000000-0002-0000-25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62E4A1C9-4003-4A2E-BBFC-68C4A250415B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E18557A3-6D60-4AF7-B71E-F0ED99A4DE1C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C9245DD0-5956-425B-AD03-1E6345110427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5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25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470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463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0.2</v>
      </c>
      <c r="AC25" s="13"/>
      <c r="AD25" s="12">
        <f t="shared" ref="AD25:AD27" si="0">AB25*AC25</f>
        <v>0</v>
      </c>
      <c r="AE25" s="229"/>
      <c r="AF25" s="230"/>
    </row>
    <row r="26" spans="2:32" ht="30" customHeight="1">
      <c r="B26" s="41">
        <v>2</v>
      </c>
      <c r="C26" s="231" t="s">
        <v>464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343" t="s">
        <v>462</v>
      </c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7"/>
      <c r="V27" s="337"/>
      <c r="W27" s="337"/>
      <c r="X27" s="337"/>
      <c r="Y27" s="337"/>
      <c r="Z27" s="337"/>
      <c r="AA27" s="344"/>
      <c r="AB27" s="12">
        <v>0.2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1</v>
      </c>
      <c r="C55" s="331"/>
      <c r="D55" s="331"/>
      <c r="E55" s="331"/>
      <c r="F55" s="331"/>
      <c r="G55" s="331"/>
      <c r="H55" s="331"/>
      <c r="I55" s="331"/>
      <c r="J55" s="331"/>
      <c r="K55" s="331">
        <v>3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3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  <mergeCell ref="B52:S53"/>
    <mergeCell ref="T52:X54"/>
    <mergeCell ref="Y52:AC54"/>
    <mergeCell ref="AD52:AF54"/>
    <mergeCell ref="B54:J54"/>
    <mergeCell ref="K54:S54"/>
    <mergeCell ref="B49:AF49"/>
    <mergeCell ref="B50:K50"/>
    <mergeCell ref="L50:T50"/>
    <mergeCell ref="U50:AB50"/>
    <mergeCell ref="AC50:AF50"/>
    <mergeCell ref="B51:AF51"/>
    <mergeCell ref="B45:M45"/>
    <mergeCell ref="O45:Z45"/>
    <mergeCell ref="AB45:AF45"/>
    <mergeCell ref="B47:AF47"/>
    <mergeCell ref="B48:N48"/>
    <mergeCell ref="Q48:Y48"/>
    <mergeCell ref="AB48:AF48"/>
    <mergeCell ref="B42:AF42"/>
    <mergeCell ref="B43:M43"/>
    <mergeCell ref="O43:Z43"/>
    <mergeCell ref="AB43:AF43"/>
    <mergeCell ref="B44:M44"/>
    <mergeCell ref="O44:Z44"/>
    <mergeCell ref="AB44:AF44"/>
    <mergeCell ref="B36:AA36"/>
    <mergeCell ref="AB36:AF36"/>
    <mergeCell ref="B38:AA38"/>
    <mergeCell ref="AB38:AF38"/>
    <mergeCell ref="B39:AF39"/>
    <mergeCell ref="B40:AF40"/>
    <mergeCell ref="B32:AF32"/>
    <mergeCell ref="B33:AA33"/>
    <mergeCell ref="AB33:AF33"/>
    <mergeCell ref="C34:AA34"/>
    <mergeCell ref="AE34:AF34"/>
    <mergeCell ref="C35:AA35"/>
    <mergeCell ref="AE35:AF35"/>
    <mergeCell ref="C28:AA28"/>
    <mergeCell ref="AE28:AF28"/>
    <mergeCell ref="C29:AA29"/>
    <mergeCell ref="AE29:AF29"/>
    <mergeCell ref="B30:AA30"/>
    <mergeCell ref="AB30:AF30"/>
    <mergeCell ref="C25:AA25"/>
    <mergeCell ref="AE25:AF25"/>
    <mergeCell ref="C26:AA26"/>
    <mergeCell ref="AE26:AF26"/>
    <mergeCell ref="C27:AA27"/>
    <mergeCell ref="AE27:AF27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B1:I3"/>
    <mergeCell ref="J1:AF2"/>
    <mergeCell ref="J3:Y3"/>
    <mergeCell ref="Z3:AF3"/>
    <mergeCell ref="B4:AF4"/>
    <mergeCell ref="B5:AF5"/>
    <mergeCell ref="B8:V8"/>
    <mergeCell ref="X8:AD8"/>
    <mergeCell ref="AE8:AF8"/>
  </mergeCells>
  <conditionalFormatting sqref="L50 AD31 AB30 AB36 AB38">
    <cfRule type="cellIs" dxfId="428" priority="13" operator="between">
      <formula>0.01</formula>
      <formula>0.59</formula>
    </cfRule>
    <cfRule type="cellIs" dxfId="427" priority="14" operator="between">
      <formula>0.6</formula>
      <formula>0.79</formula>
    </cfRule>
    <cfRule type="cellIs" dxfId="426" priority="15" operator="between">
      <formula>0.8</formula>
      <formula>1</formula>
    </cfRule>
  </conditionalFormatting>
  <conditionalFormatting sqref="Y55">
    <cfRule type="cellIs" dxfId="425" priority="10" stopIfTrue="1" operator="equal">
      <formula>"alta"</formula>
    </cfRule>
    <cfRule type="cellIs" dxfId="424" priority="11" stopIfTrue="1" operator="equal">
      <formula>"media"</formula>
    </cfRule>
    <cfRule type="cellIs" dxfId="423" priority="12" stopIfTrue="1" operator="equal">
      <formula>"baja"</formula>
    </cfRule>
  </conditionalFormatting>
  <conditionalFormatting sqref="AC50">
    <cfRule type="cellIs" dxfId="422" priority="4" operator="between">
      <formula>0.01</formula>
      <formula>0.59</formula>
    </cfRule>
    <cfRule type="cellIs" dxfId="421" priority="5" operator="between">
      <formula>0.6</formula>
      <formula>0.79</formula>
    </cfRule>
    <cfRule type="cellIs" dxfId="420" priority="6" operator="between">
      <formula>0.8</formula>
      <formula>1</formula>
    </cfRule>
  </conditionalFormatting>
  <conditionalFormatting sqref="AD37">
    <cfRule type="cellIs" dxfId="419" priority="1" operator="between">
      <formula>0.01</formula>
      <formula>0.59</formula>
    </cfRule>
    <cfRule type="cellIs" dxfId="418" priority="2" operator="between">
      <formula>0.6</formula>
      <formula>0.79</formula>
    </cfRule>
    <cfRule type="cellIs" dxfId="417" priority="3" operator="between">
      <formula>0.8</formula>
      <formula>1</formula>
    </cfRule>
  </conditionalFormatting>
  <dataValidations count="3">
    <dataValidation type="list" allowBlank="1" showErrorMessage="1" sqref="AC34:AC35" xr:uid="{00000000-0002-0000-2600-000000000000}">
      <formula1>"0,1,2,3"</formula1>
    </dataValidation>
    <dataValidation type="list" allowBlank="1" showErrorMessage="1" sqref="AC21:AC23 AC25:AC29" xr:uid="{00000000-0002-0000-2600-000001000000}">
      <formula1>"1,0"</formula1>
    </dataValidation>
    <dataValidation allowBlank="1" showErrorMessage="1" sqref="AD34:AD35 AD21:AD23 AD25:AD29" xr:uid="{00000000-0002-0000-26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2B6AC42D-603B-40F2-A6E9-50CAAFDB0A95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169C44FE-EDFD-454E-9BFC-5B8B8B43A041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2D679D73-E7A6-436F-8A73-4C69882707ED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600-000003000000}">
          <x14:formula1>
            <xm:f>'LISTAS Y CRITERIOS CRITICIDAD'!$F$7:$F$10</xm:f>
          </x14:formula1>
          <xm:sqref>B55:J55</xm:sqref>
        </x14:dataValidation>
        <x14:dataValidation type="list" allowBlank="1" showInputMessage="1" showErrorMessage="1" xr:uid="{00000000-0002-0000-2600-000004000000}">
          <x14:formula1>
            <xm:f>'LISTAS Y CRITERIOS CRITICIDAD'!$F$15:$F$17</xm:f>
          </x14:formula1>
          <xm:sqref>K55:S55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tabColor theme="7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2" tint="-0.249977111117893"/>
  </sheetPr>
  <dimension ref="A1:T40"/>
  <sheetViews>
    <sheetView showGridLines="0" zoomScaleNormal="100" workbookViewId="0">
      <selection sqref="A1:D3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8554687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77" t="s">
        <v>26</v>
      </c>
      <c r="C8" s="78" t="s">
        <v>471</v>
      </c>
      <c r="D8" s="78" t="s">
        <v>472</v>
      </c>
      <c r="E8" s="77">
        <v>7042134</v>
      </c>
      <c r="F8" s="77">
        <v>3183640578</v>
      </c>
      <c r="G8" s="79" t="s">
        <v>473</v>
      </c>
      <c r="H8" s="77" t="s">
        <v>474</v>
      </c>
      <c r="I8" s="78" t="s">
        <v>333</v>
      </c>
      <c r="J8" s="78" t="s">
        <v>475</v>
      </c>
      <c r="K8" s="78" t="s">
        <v>476</v>
      </c>
      <c r="L8" s="78" t="s">
        <v>79</v>
      </c>
      <c r="M8" s="78" t="s">
        <v>46</v>
      </c>
      <c r="N8" s="78" t="s">
        <v>47</v>
      </c>
      <c r="O8" s="78" t="s">
        <v>36</v>
      </c>
      <c r="P8" s="78">
        <v>2</v>
      </c>
      <c r="Q8" s="78">
        <v>2</v>
      </c>
      <c r="R8" s="78">
        <f>P8*Q8</f>
        <v>4</v>
      </c>
      <c r="S8" s="78" t="str">
        <f>IF(R8=0,"",IF(AND(R8&gt;=6,R8&lt;=9),"Alta",IF(AND(R8&gt;=3,R8&lt;=5),"Media","Baja")))</f>
        <v>Media</v>
      </c>
      <c r="T8" s="77" t="str">
        <f>IF(S8="Alta",'LISTAS Y CRITERIOS CRITICIDAD'!$C$18,IF(S8="Media",'LISTAS Y CRITERIOS CRITICIDAD'!$C$19,IF(S8="Baja",'LISTAS Y CRITERIOS CRITICIDAD'!$C$20,"")))</f>
        <v>Auditoría Documental y Evaluación Anual</v>
      </c>
    </row>
    <row r="9" spans="1:20" s="8" customFormat="1" ht="41.25" customHeight="1">
      <c r="A9" s="6">
        <v>2</v>
      </c>
      <c r="B9" s="84" t="s">
        <v>48</v>
      </c>
      <c r="C9" s="85" t="s">
        <v>477</v>
      </c>
      <c r="D9" s="85" t="s">
        <v>478</v>
      </c>
      <c r="E9" s="84">
        <v>6704046</v>
      </c>
      <c r="F9" s="84"/>
      <c r="G9" s="86" t="s">
        <v>479</v>
      </c>
      <c r="H9" s="84" t="s">
        <v>480</v>
      </c>
      <c r="I9" s="84" t="s">
        <v>42</v>
      </c>
      <c r="J9" s="85" t="s">
        <v>475</v>
      </c>
      <c r="K9" s="85" t="s">
        <v>475</v>
      </c>
      <c r="L9" s="85" t="s">
        <v>79</v>
      </c>
      <c r="M9" s="85" t="s">
        <v>46</v>
      </c>
      <c r="N9" s="85" t="s">
        <v>47</v>
      </c>
      <c r="O9" s="85" t="s">
        <v>36</v>
      </c>
      <c r="P9" s="85">
        <v>2</v>
      </c>
      <c r="Q9" s="85">
        <v>2</v>
      </c>
      <c r="R9" s="85">
        <f t="shared" ref="R9:R17" si="0">P9*Q9</f>
        <v>4</v>
      </c>
      <c r="S9" s="7" t="str">
        <f t="shared" ref="S9:S23" si="1">IF(R9=0,"",IF(AND(R9&gt;=6,R9&lt;=9),"Alta",IF(AND(R9&gt;=3,R9&lt;=5),"Media","Baja")))</f>
        <v>Media</v>
      </c>
      <c r="T9" s="2" t="str">
        <f>IF(S9="Alta",'LISTAS Y CRITERIOS CRITICIDAD'!$C$18,IF(S9="Media",'LISTAS Y CRITERIOS CRITICIDAD'!$C$19,IF(S9="Baja",'LISTAS Y CRITERIOS CRITICIDAD'!$C$20,"")))</f>
        <v>Auditoría Documental y Evaluación Anual</v>
      </c>
    </row>
    <row r="10" spans="1:20" s="8" customFormat="1" ht="41.25" customHeight="1">
      <c r="A10" s="6">
        <v>3</v>
      </c>
      <c r="B10" s="84" t="s">
        <v>48</v>
      </c>
      <c r="C10" s="85" t="s">
        <v>481</v>
      </c>
      <c r="D10" s="85" t="s">
        <v>482</v>
      </c>
      <c r="E10" s="84">
        <v>3611263</v>
      </c>
      <c r="F10" s="84"/>
      <c r="G10" s="86" t="s">
        <v>483</v>
      </c>
      <c r="H10" s="84" t="s">
        <v>484</v>
      </c>
      <c r="I10" s="85" t="s">
        <v>485</v>
      </c>
      <c r="J10" s="85" t="s">
        <v>486</v>
      </c>
      <c r="K10" s="85" t="s">
        <v>486</v>
      </c>
      <c r="L10" s="85" t="s">
        <v>79</v>
      </c>
      <c r="M10" s="85" t="s">
        <v>46</v>
      </c>
      <c r="N10" s="85" t="s">
        <v>47</v>
      </c>
      <c r="O10" s="85" t="s">
        <v>36</v>
      </c>
      <c r="P10" s="85">
        <v>2</v>
      </c>
      <c r="Q10" s="85">
        <v>2</v>
      </c>
      <c r="R10" s="85">
        <f t="shared" si="0"/>
        <v>4</v>
      </c>
      <c r="S10" s="7" t="str">
        <f t="shared" si="1"/>
        <v>Media</v>
      </c>
      <c r="T10" s="2" t="str">
        <f>IF(S10="Alta",'LISTAS Y CRITERIOS CRITICIDAD'!$C$18,IF(S10="Media",'LISTAS Y CRITERIOS CRITICIDAD'!$C$19,IF(S10="Baja",'LISTAS Y CRITERIOS CRITICIDAD'!$C$20,"")))</f>
        <v>Auditoría Documental y Evaluación Anual</v>
      </c>
    </row>
    <row r="11" spans="1:20" s="8" customFormat="1" ht="41.25" customHeight="1">
      <c r="A11" s="6">
        <v>4</v>
      </c>
      <c r="B11" s="84"/>
      <c r="C11" s="85" t="s">
        <v>487</v>
      </c>
      <c r="D11" s="85" t="s">
        <v>488</v>
      </c>
      <c r="E11" s="84">
        <v>4661816</v>
      </c>
      <c r="F11" s="84">
        <v>3013118877</v>
      </c>
      <c r="G11" s="86" t="s">
        <v>489</v>
      </c>
      <c r="H11" s="84" t="s">
        <v>490</v>
      </c>
      <c r="I11" s="84" t="s">
        <v>333</v>
      </c>
      <c r="J11" s="85" t="s">
        <v>475</v>
      </c>
      <c r="K11" s="85" t="s">
        <v>476</v>
      </c>
      <c r="L11" s="85" t="s">
        <v>79</v>
      </c>
      <c r="M11" s="85" t="s">
        <v>46</v>
      </c>
      <c r="N11" s="85" t="s">
        <v>47</v>
      </c>
      <c r="O11" s="85" t="s">
        <v>36</v>
      </c>
      <c r="P11" s="85">
        <v>2</v>
      </c>
      <c r="Q11" s="85">
        <v>2</v>
      </c>
      <c r="R11" s="85">
        <f t="shared" si="0"/>
        <v>4</v>
      </c>
      <c r="S11" s="7" t="str">
        <f t="shared" si="1"/>
        <v>Media</v>
      </c>
      <c r="T11" s="2" t="str">
        <f>IF(S11="Alta",'LISTAS Y CRITERIOS CRITICIDAD'!$C$18,IF(S11="Media",'LISTAS Y CRITERIOS CRITICIDAD'!$C$19,IF(S11="Baja",'LISTAS Y CRITERIOS CRITICIDAD'!$C$20,"")))</f>
        <v>Auditoría Documental y Evaluación Anual</v>
      </c>
    </row>
    <row r="12" spans="1:20" ht="41.25" customHeight="1">
      <c r="A12" s="6">
        <v>6</v>
      </c>
      <c r="B12" s="84" t="s">
        <v>48</v>
      </c>
      <c r="C12" s="85" t="s">
        <v>491</v>
      </c>
      <c r="D12" s="85" t="s">
        <v>492</v>
      </c>
      <c r="E12" s="84"/>
      <c r="F12" s="84">
        <v>3102847443</v>
      </c>
      <c r="G12" s="86" t="s">
        <v>493</v>
      </c>
      <c r="H12" s="84" t="s">
        <v>494</v>
      </c>
      <c r="I12" s="84" t="s">
        <v>42</v>
      </c>
      <c r="J12" s="85" t="s">
        <v>475</v>
      </c>
      <c r="K12" s="85" t="s">
        <v>475</v>
      </c>
      <c r="L12" s="85" t="s">
        <v>79</v>
      </c>
      <c r="M12" s="85" t="s">
        <v>46</v>
      </c>
      <c r="N12" s="85" t="s">
        <v>47</v>
      </c>
      <c r="O12" s="85" t="s">
        <v>36</v>
      </c>
      <c r="P12" s="85">
        <v>2</v>
      </c>
      <c r="Q12" s="85">
        <v>2</v>
      </c>
      <c r="R12" s="85">
        <f t="shared" si="0"/>
        <v>4</v>
      </c>
      <c r="S12" s="7" t="str">
        <f t="shared" si="1"/>
        <v>Media</v>
      </c>
      <c r="T12" s="2" t="str">
        <f>IF(S12="Alta",'LISTAS Y CRITERIOS CRITICIDAD'!$C$18,IF(S12="Media",'LISTAS Y CRITERIOS CRITICIDAD'!$C$19,IF(S12="Baja",'LISTAS Y CRITERIOS CRITICIDAD'!$C$20,"")))</f>
        <v>Auditoría Documental y Evaluación Anual</v>
      </c>
    </row>
    <row r="13" spans="1:20" ht="41.25" customHeight="1">
      <c r="A13" s="6">
        <v>7</v>
      </c>
      <c r="B13" s="2" t="s">
        <v>26</v>
      </c>
      <c r="C13" s="7" t="s">
        <v>495</v>
      </c>
      <c r="D13" s="7" t="s">
        <v>496</v>
      </c>
      <c r="E13" s="2">
        <v>8932919</v>
      </c>
      <c r="F13" s="2"/>
      <c r="G13" s="3" t="s">
        <v>497</v>
      </c>
      <c r="H13" s="2" t="s">
        <v>498</v>
      </c>
      <c r="I13" s="2" t="s">
        <v>265</v>
      </c>
      <c r="J13" s="7" t="s">
        <v>499</v>
      </c>
      <c r="K13" s="7" t="s">
        <v>486</v>
      </c>
      <c r="L13" s="7" t="s">
        <v>79</v>
      </c>
      <c r="M13" s="7" t="s">
        <v>46</v>
      </c>
      <c r="N13" s="7" t="s">
        <v>47</v>
      </c>
      <c r="O13" s="7" t="s">
        <v>36</v>
      </c>
      <c r="P13" s="7">
        <v>2</v>
      </c>
      <c r="Q13" s="7">
        <v>2</v>
      </c>
      <c r="R13" s="7">
        <f t="shared" si="0"/>
        <v>4</v>
      </c>
      <c r="S13" s="7" t="str">
        <f t="shared" si="1"/>
        <v>Media</v>
      </c>
      <c r="T13" s="2" t="str">
        <f>IF(S13="Alta",'LISTAS Y CRITERIOS CRITICIDAD'!$C$18,IF(S13="Media",'LISTAS Y CRITERIOS CRITICIDAD'!$C$19,IF(S13="Baja",'LISTAS Y CRITERIOS CRITICIDAD'!$C$20,"")))</f>
        <v>Auditoría Documental y Evaluación Anual</v>
      </c>
    </row>
    <row r="14" spans="1:20" ht="41.25" customHeight="1">
      <c r="A14" s="6">
        <v>8</v>
      </c>
      <c r="B14" s="84" t="s">
        <v>48</v>
      </c>
      <c r="C14" s="85" t="s">
        <v>500</v>
      </c>
      <c r="D14" s="85" t="s">
        <v>501</v>
      </c>
      <c r="E14" s="84">
        <v>6958421</v>
      </c>
      <c r="F14" s="84"/>
      <c r="G14" s="84" t="s">
        <v>502</v>
      </c>
      <c r="H14" s="84" t="s">
        <v>503</v>
      </c>
      <c r="I14" s="84" t="s">
        <v>42</v>
      </c>
      <c r="J14" s="85" t="s">
        <v>486</v>
      </c>
      <c r="K14" s="85" t="s">
        <v>486</v>
      </c>
      <c r="L14" s="85" t="s">
        <v>79</v>
      </c>
      <c r="M14" s="85" t="s">
        <v>46</v>
      </c>
      <c r="N14" s="85" t="s">
        <v>47</v>
      </c>
      <c r="O14" s="85" t="s">
        <v>36</v>
      </c>
      <c r="P14" s="85">
        <v>2</v>
      </c>
      <c r="Q14" s="85">
        <v>2</v>
      </c>
      <c r="R14" s="85">
        <f t="shared" si="0"/>
        <v>4</v>
      </c>
      <c r="S14" s="7" t="str">
        <f t="shared" si="1"/>
        <v>Media</v>
      </c>
      <c r="T14" s="2" t="str">
        <f>IF(S14="Alta",'LISTAS Y CRITERIOS CRITICIDAD'!$C$18,IF(S14="Media",'LISTAS Y CRITERIOS CRITICIDAD'!$C$19,IF(S14="Baja",'LISTAS Y CRITERIOS CRITICIDAD'!$C$20,"")))</f>
        <v>Auditoría Documental y Evaluación Anual</v>
      </c>
    </row>
    <row r="15" spans="1:20" s="8" customFormat="1" ht="41.25" customHeight="1">
      <c r="A15" s="6">
        <v>9</v>
      </c>
      <c r="B15" s="84" t="s">
        <v>26</v>
      </c>
      <c r="C15" s="85" t="s">
        <v>504</v>
      </c>
      <c r="D15" s="85" t="s">
        <v>505</v>
      </c>
      <c r="E15" s="85"/>
      <c r="F15" s="85">
        <v>3203408161</v>
      </c>
      <c r="G15" s="86" t="s">
        <v>506</v>
      </c>
      <c r="H15" s="84" t="s">
        <v>507</v>
      </c>
      <c r="I15" s="84" t="s">
        <v>333</v>
      </c>
      <c r="J15" s="85" t="s">
        <v>508</v>
      </c>
      <c r="K15" s="85" t="s">
        <v>509</v>
      </c>
      <c r="L15" s="85" t="s">
        <v>79</v>
      </c>
      <c r="M15" s="85" t="s">
        <v>46</v>
      </c>
      <c r="N15" s="85" t="s">
        <v>47</v>
      </c>
      <c r="O15" s="85" t="s">
        <v>36</v>
      </c>
      <c r="P15" s="85">
        <v>2</v>
      </c>
      <c r="Q15" s="85">
        <v>2</v>
      </c>
      <c r="R15" s="85">
        <f t="shared" si="0"/>
        <v>4</v>
      </c>
      <c r="S15" s="7" t="str">
        <f t="shared" si="1"/>
        <v>Media</v>
      </c>
      <c r="T15" s="2" t="str">
        <f>IF(S15="Alta",'LISTAS Y CRITERIOS CRITICIDAD'!$C$18,IF(S15="Media",'LISTAS Y CRITERIOS CRITICIDAD'!$C$19,IF(S15="Baja",'LISTAS Y CRITERIOS CRITICIDAD'!$C$20,"")))</f>
        <v>Auditoría Documental y Evaluación Anual</v>
      </c>
    </row>
    <row r="16" spans="1:20" s="8" customFormat="1" ht="41.25" customHeight="1">
      <c r="A16" s="6">
        <v>10</v>
      </c>
      <c r="B16" s="2" t="s">
        <v>26</v>
      </c>
      <c r="C16" s="7" t="s">
        <v>510</v>
      </c>
      <c r="D16" s="7">
        <v>8600073780</v>
      </c>
      <c r="E16" s="7"/>
      <c r="F16" s="7">
        <v>3125836251</v>
      </c>
      <c r="G16" s="3" t="s">
        <v>511</v>
      </c>
      <c r="H16" s="2" t="s">
        <v>512</v>
      </c>
      <c r="I16" s="2" t="s">
        <v>333</v>
      </c>
      <c r="J16" s="7" t="s">
        <v>508</v>
      </c>
      <c r="K16" s="7" t="s">
        <v>509</v>
      </c>
      <c r="L16" s="7" t="s">
        <v>79</v>
      </c>
      <c r="M16" s="7" t="s">
        <v>46</v>
      </c>
      <c r="N16" s="7" t="s">
        <v>47</v>
      </c>
      <c r="O16" s="7" t="s">
        <v>36</v>
      </c>
      <c r="P16" s="7">
        <v>2</v>
      </c>
      <c r="Q16" s="7">
        <v>2</v>
      </c>
      <c r="R16" s="7">
        <f t="shared" si="0"/>
        <v>4</v>
      </c>
      <c r="S16" s="7" t="str">
        <f t="shared" si="1"/>
        <v>Media</v>
      </c>
      <c r="T16" s="2" t="str">
        <f>IF(S16="Alta",'LISTAS Y CRITERIOS CRITICIDAD'!$C$18,IF(S16="Media",'LISTAS Y CRITERIOS CRITICIDAD'!$C$19,IF(S16="Baja",'LISTAS Y CRITERIOS CRITICIDAD'!$C$20,"")))</f>
        <v>Auditoría Documental y Evaluación Anual</v>
      </c>
    </row>
    <row r="17" spans="1:20" ht="41.25" customHeight="1">
      <c r="A17" s="6">
        <v>11</v>
      </c>
      <c r="B17" s="2" t="s">
        <v>26</v>
      </c>
      <c r="C17" s="7" t="s">
        <v>513</v>
      </c>
      <c r="D17" s="7" t="s">
        <v>514</v>
      </c>
      <c r="E17" s="7"/>
      <c r="F17" s="7" t="s">
        <v>515</v>
      </c>
      <c r="G17" s="3" t="s">
        <v>516</v>
      </c>
      <c r="H17" s="2" t="s">
        <v>517</v>
      </c>
      <c r="I17" s="2" t="s">
        <v>518</v>
      </c>
      <c r="J17" s="7" t="s">
        <v>475</v>
      </c>
      <c r="K17" s="7" t="s">
        <v>476</v>
      </c>
      <c r="L17" s="7" t="s">
        <v>79</v>
      </c>
      <c r="M17" s="7" t="s">
        <v>46</v>
      </c>
      <c r="N17" s="7" t="s">
        <v>47</v>
      </c>
      <c r="O17" s="7" t="s">
        <v>36</v>
      </c>
      <c r="P17" s="7">
        <v>2</v>
      </c>
      <c r="Q17" s="7">
        <v>2</v>
      </c>
      <c r="R17" s="7">
        <f t="shared" si="0"/>
        <v>4</v>
      </c>
      <c r="S17" s="7" t="str">
        <f t="shared" si="1"/>
        <v>Media</v>
      </c>
      <c r="T17" s="2" t="str">
        <f>IF(S17="Alta",'LISTAS Y CRITERIOS CRITICIDAD'!$C$18,IF(S17="Media",'LISTAS Y CRITERIOS CRITICIDAD'!$C$19,IF(S17="Baja",'LISTAS Y CRITERIOS CRITICIDAD'!$C$20,"")))</f>
        <v>Auditoría Documental y Evaluación Anual</v>
      </c>
    </row>
    <row r="18" spans="1:20" ht="41.25" customHeight="1">
      <c r="A18" s="2">
        <v>12</v>
      </c>
      <c r="B18" s="2" t="s">
        <v>26</v>
      </c>
      <c r="C18" s="2" t="s">
        <v>519</v>
      </c>
      <c r="D18" s="2" t="s">
        <v>520</v>
      </c>
      <c r="E18" s="2">
        <v>3004930</v>
      </c>
      <c r="F18" s="2">
        <v>3106985182</v>
      </c>
      <c r="G18" s="34" t="s">
        <v>521</v>
      </c>
      <c r="H18" s="2" t="s">
        <v>522</v>
      </c>
      <c r="I18" s="2" t="s">
        <v>42</v>
      </c>
      <c r="J18" s="2" t="s">
        <v>486</v>
      </c>
      <c r="K18" s="2" t="s">
        <v>486</v>
      </c>
      <c r="L18" s="7" t="s">
        <v>79</v>
      </c>
      <c r="M18" s="7" t="s">
        <v>46</v>
      </c>
      <c r="N18" s="7" t="s">
        <v>47</v>
      </c>
      <c r="O18" s="7" t="s">
        <v>36</v>
      </c>
      <c r="P18" s="7">
        <v>2</v>
      </c>
      <c r="Q18" s="7">
        <v>2</v>
      </c>
      <c r="R18" s="7">
        <f>P18*Q18</f>
        <v>4</v>
      </c>
      <c r="S18" s="7" t="str">
        <f t="shared" si="1"/>
        <v>Media</v>
      </c>
      <c r="T18" s="2" t="str">
        <f>IF(S18="Alta",'LISTAS Y CRITERIOS CRITICIDAD'!$C$18,IF(S18="Media",'LISTAS Y CRITERIOS CRITICIDAD'!$C$19,IF(S18="Baja",'LISTAS Y CRITERIOS CRITICIDAD'!$C$20,"")))</f>
        <v>Auditoría Documental y Evaluación Anual</v>
      </c>
    </row>
    <row r="19" spans="1:20" ht="41.25" customHeight="1">
      <c r="A19" s="2">
        <v>13</v>
      </c>
      <c r="B19" s="84" t="s">
        <v>26</v>
      </c>
      <c r="C19" s="84" t="s">
        <v>523</v>
      </c>
      <c r="D19" s="84" t="s">
        <v>524</v>
      </c>
      <c r="E19" s="84">
        <v>3174628</v>
      </c>
      <c r="F19" s="84"/>
      <c r="G19" s="128" t="s">
        <v>525</v>
      </c>
      <c r="H19" s="84" t="s">
        <v>526</v>
      </c>
      <c r="I19" s="84" t="s">
        <v>42</v>
      </c>
      <c r="J19" s="84" t="s">
        <v>508</v>
      </c>
      <c r="K19" s="84" t="s">
        <v>508</v>
      </c>
      <c r="L19" s="85" t="s">
        <v>79</v>
      </c>
      <c r="M19" s="85" t="s">
        <v>46</v>
      </c>
      <c r="N19" s="85" t="s">
        <v>47</v>
      </c>
      <c r="O19" s="85" t="s">
        <v>36</v>
      </c>
      <c r="P19" s="85">
        <v>2</v>
      </c>
      <c r="Q19" s="85">
        <v>2</v>
      </c>
      <c r="R19" s="85">
        <f t="shared" ref="R19:R23" si="2">P19*Q19</f>
        <v>4</v>
      </c>
      <c r="S19" s="7" t="str">
        <f t="shared" si="1"/>
        <v>Media</v>
      </c>
      <c r="T19" s="2" t="str">
        <f>IF(S19="Alta",'LISTAS Y CRITERIOS CRITICIDAD'!$C$18,IF(S19="Media",'LISTAS Y CRITERIOS CRITICIDAD'!$C$19,IF(S19="Baja",'LISTAS Y CRITERIOS CRITICIDAD'!$C$20,"")))</f>
        <v>Auditoría Documental y Evaluación Anual</v>
      </c>
    </row>
    <row r="20" spans="1:20" ht="41.25" customHeight="1">
      <c r="A20" s="2">
        <v>14</v>
      </c>
      <c r="B20" s="84" t="s">
        <v>48</v>
      </c>
      <c r="C20" s="84" t="s">
        <v>527</v>
      </c>
      <c r="D20" s="84" t="s">
        <v>528</v>
      </c>
      <c r="E20" s="84">
        <v>3647474</v>
      </c>
      <c r="F20" s="84"/>
      <c r="G20" s="128" t="s">
        <v>529</v>
      </c>
      <c r="H20" s="84" t="s">
        <v>530</v>
      </c>
      <c r="I20" s="84" t="s">
        <v>42</v>
      </c>
      <c r="J20" s="84" t="s">
        <v>486</v>
      </c>
      <c r="K20" s="84" t="s">
        <v>486</v>
      </c>
      <c r="L20" s="85" t="s">
        <v>79</v>
      </c>
      <c r="M20" s="85" t="s">
        <v>46</v>
      </c>
      <c r="N20" s="85" t="s">
        <v>47</v>
      </c>
      <c r="O20" s="85" t="s">
        <v>36</v>
      </c>
      <c r="P20" s="85">
        <v>2</v>
      </c>
      <c r="Q20" s="85">
        <v>2</v>
      </c>
      <c r="R20" s="85">
        <f t="shared" si="2"/>
        <v>4</v>
      </c>
      <c r="S20" s="7" t="str">
        <f t="shared" si="1"/>
        <v>Media</v>
      </c>
      <c r="T20" s="2" t="str">
        <f>IF(S20="Alta",'LISTAS Y CRITERIOS CRITICIDAD'!$C$18,IF(S20="Media",'LISTAS Y CRITERIOS CRITICIDAD'!$C$19,IF(S20="Baja",'LISTAS Y CRITERIOS CRITICIDAD'!$C$20,"")))</f>
        <v>Auditoría Documental y Evaluación Anual</v>
      </c>
    </row>
    <row r="21" spans="1:20" ht="41.25" customHeight="1">
      <c r="A21" s="2">
        <v>15</v>
      </c>
      <c r="B21" s="2" t="s">
        <v>26</v>
      </c>
      <c r="C21" s="2" t="s">
        <v>531</v>
      </c>
      <c r="D21" s="2" t="s">
        <v>532</v>
      </c>
      <c r="E21" s="2">
        <v>6086732399</v>
      </c>
      <c r="F21" s="2">
        <v>3134958893</v>
      </c>
      <c r="G21" s="34" t="s">
        <v>533</v>
      </c>
      <c r="H21" s="2" t="s">
        <v>534</v>
      </c>
      <c r="I21" s="2" t="s">
        <v>221</v>
      </c>
      <c r="J21" s="2" t="s">
        <v>508</v>
      </c>
      <c r="K21" s="2" t="s">
        <v>509</v>
      </c>
      <c r="L21" s="7" t="s">
        <v>79</v>
      </c>
      <c r="M21" s="7" t="s">
        <v>46</v>
      </c>
      <c r="N21" s="7" t="s">
        <v>47</v>
      </c>
      <c r="O21" s="7" t="s">
        <v>36</v>
      </c>
      <c r="P21" s="7">
        <v>2</v>
      </c>
      <c r="Q21" s="7">
        <v>2</v>
      </c>
      <c r="R21" s="7">
        <f t="shared" si="2"/>
        <v>4</v>
      </c>
      <c r="S21" s="7" t="str">
        <f t="shared" si="1"/>
        <v>Media</v>
      </c>
      <c r="T21" s="2" t="str">
        <f>IF(S21="Alta",'LISTAS Y CRITERIOS CRITICIDAD'!$C$18,IF(S21="Media",'LISTAS Y CRITERIOS CRITICIDAD'!$C$19,IF(S21="Baja",'LISTAS Y CRITERIOS CRITICIDAD'!$C$20,"")))</f>
        <v>Auditoría Documental y Evaluación Anual</v>
      </c>
    </row>
    <row r="22" spans="1:20" ht="41.25" customHeight="1">
      <c r="A22" s="2">
        <v>16</v>
      </c>
      <c r="B22" s="84" t="s">
        <v>26</v>
      </c>
      <c r="C22" s="84" t="s">
        <v>535</v>
      </c>
      <c r="D22" s="84" t="s">
        <v>536</v>
      </c>
      <c r="E22" s="84">
        <v>4248888</v>
      </c>
      <c r="F22" s="84">
        <v>3212756182</v>
      </c>
      <c r="G22" s="128" t="s">
        <v>537</v>
      </c>
      <c r="H22" s="84" t="s">
        <v>538</v>
      </c>
      <c r="I22" s="84" t="s">
        <v>333</v>
      </c>
      <c r="J22" s="84" t="s">
        <v>475</v>
      </c>
      <c r="K22" s="84" t="s">
        <v>476</v>
      </c>
      <c r="L22" s="85" t="s">
        <v>79</v>
      </c>
      <c r="M22" s="85" t="s">
        <v>46</v>
      </c>
      <c r="N22" s="85" t="s">
        <v>47</v>
      </c>
      <c r="O22" s="85" t="s">
        <v>36</v>
      </c>
      <c r="P22" s="85">
        <v>2</v>
      </c>
      <c r="Q22" s="85">
        <v>2</v>
      </c>
      <c r="R22" s="85">
        <f t="shared" si="2"/>
        <v>4</v>
      </c>
      <c r="S22" s="7" t="str">
        <f t="shared" si="1"/>
        <v>Media</v>
      </c>
      <c r="T22" s="2" t="str">
        <f>IF(S22="Alta",'LISTAS Y CRITERIOS CRITICIDAD'!$C$18,IF(S22="Media",'LISTAS Y CRITERIOS CRITICIDAD'!$C$19,IF(S22="Baja",'LISTAS Y CRITERIOS CRITICIDAD'!$C$20,"")))</f>
        <v>Auditoría Documental y Evaluación Anual</v>
      </c>
    </row>
    <row r="23" spans="1:20" ht="41.25" customHeight="1">
      <c r="A23" s="2">
        <v>17</v>
      </c>
      <c r="B23" s="6" t="s">
        <v>26</v>
      </c>
      <c r="C23" s="6" t="s">
        <v>539</v>
      </c>
      <c r="D23" s="6" t="s">
        <v>540</v>
      </c>
      <c r="E23" s="6"/>
      <c r="F23" s="6">
        <v>3178534095</v>
      </c>
      <c r="G23" s="139" t="s">
        <v>541</v>
      </c>
      <c r="H23" s="6" t="s">
        <v>542</v>
      </c>
      <c r="I23" s="6" t="s">
        <v>333</v>
      </c>
      <c r="J23" s="6" t="s">
        <v>475</v>
      </c>
      <c r="K23" s="6" t="s">
        <v>476</v>
      </c>
      <c r="L23" s="131" t="s">
        <v>79</v>
      </c>
      <c r="M23" s="131" t="s">
        <v>46</v>
      </c>
      <c r="N23" s="131" t="s">
        <v>47</v>
      </c>
      <c r="O23" s="131" t="s">
        <v>36</v>
      </c>
      <c r="P23" s="131">
        <v>2</v>
      </c>
      <c r="Q23" s="131">
        <v>2</v>
      </c>
      <c r="R23" s="131">
        <f t="shared" si="2"/>
        <v>4</v>
      </c>
      <c r="S23" s="7" t="str">
        <f t="shared" si="1"/>
        <v>Media</v>
      </c>
      <c r="T23" s="2" t="str">
        <f>IF(S23="Alta",'LISTAS Y CRITERIOS CRITICIDAD'!$C$18,IF(S23="Media",'LISTAS Y CRITERIOS CRITICIDAD'!$C$19,IF(S23="Baja",'LISTAS Y CRITERIOS CRITICIDAD'!$C$20,"")))</f>
        <v>Auditoría Documental y Evaluación Anual</v>
      </c>
    </row>
    <row r="24" spans="1:20" ht="41.25" customHeight="1">
      <c r="A24" s="2">
        <v>18</v>
      </c>
      <c r="B24" s="84" t="s">
        <v>48</v>
      </c>
      <c r="C24" s="84" t="s">
        <v>543</v>
      </c>
      <c r="D24" s="84" t="s">
        <v>544</v>
      </c>
      <c r="E24" s="84">
        <v>6201424</v>
      </c>
      <c r="F24" s="84">
        <v>3102780747</v>
      </c>
      <c r="G24" s="128" t="s">
        <v>545</v>
      </c>
      <c r="H24" s="84" t="s">
        <v>546</v>
      </c>
      <c r="I24" s="84" t="s">
        <v>84</v>
      </c>
      <c r="J24" s="84" t="s">
        <v>475</v>
      </c>
      <c r="K24" s="84" t="s">
        <v>476</v>
      </c>
      <c r="L24" s="85" t="s">
        <v>79</v>
      </c>
      <c r="M24" s="85" t="s">
        <v>46</v>
      </c>
      <c r="N24" s="85" t="s">
        <v>47</v>
      </c>
      <c r="O24" s="85" t="s">
        <v>36</v>
      </c>
      <c r="P24" s="85">
        <v>2</v>
      </c>
      <c r="Q24" s="85">
        <v>2</v>
      </c>
      <c r="R24" s="85">
        <f t="shared" ref="R24:R33" si="3">P24*Q24</f>
        <v>4</v>
      </c>
      <c r="S24" s="7" t="str">
        <f t="shared" ref="S24:S33" si="4">IF(R24=0,"",IF(AND(R24&gt;=6,R24&lt;=9),"Alta",IF(AND(R24&gt;=3,R24&lt;=5),"Media","Baja")))</f>
        <v>Media</v>
      </c>
      <c r="T24" s="2" t="str">
        <f>IF(S24="Alta",'LISTAS Y CRITERIOS CRITICIDAD'!$C$18,IF(S24="Media",'LISTAS Y CRITERIOS CRITICIDAD'!$C$19,IF(S24="Baja",'LISTAS Y CRITERIOS CRITICIDAD'!$C$20,"")))</f>
        <v>Auditoría Documental y Evaluación Anual</v>
      </c>
    </row>
    <row r="25" spans="1:20" ht="41.25" customHeight="1">
      <c r="A25" s="2">
        <v>19</v>
      </c>
      <c r="B25" s="2" t="s">
        <v>26</v>
      </c>
      <c r="C25" s="2" t="s">
        <v>547</v>
      </c>
      <c r="D25" s="2" t="s">
        <v>548</v>
      </c>
      <c r="E25" s="2"/>
      <c r="F25" s="2">
        <v>3184335381</v>
      </c>
      <c r="G25" s="34" t="s">
        <v>549</v>
      </c>
      <c r="H25" s="2" t="s">
        <v>550</v>
      </c>
      <c r="I25" s="2" t="s">
        <v>216</v>
      </c>
      <c r="J25" s="2" t="s">
        <v>508</v>
      </c>
      <c r="K25" s="2" t="s">
        <v>509</v>
      </c>
      <c r="L25" s="7" t="s">
        <v>79</v>
      </c>
      <c r="M25" s="7" t="s">
        <v>46</v>
      </c>
      <c r="N25" s="7" t="s">
        <v>47</v>
      </c>
      <c r="O25" s="7" t="s">
        <v>36</v>
      </c>
      <c r="P25" s="7">
        <v>2</v>
      </c>
      <c r="Q25" s="7">
        <v>2</v>
      </c>
      <c r="R25" s="7">
        <f t="shared" si="3"/>
        <v>4</v>
      </c>
      <c r="S25" s="7" t="str">
        <f t="shared" si="4"/>
        <v>Media</v>
      </c>
      <c r="T25" s="2" t="str">
        <f>IF(S25="Alta",'LISTAS Y CRITERIOS CRITICIDAD'!$C$18,IF(S25="Media",'LISTAS Y CRITERIOS CRITICIDAD'!$C$19,IF(S25="Baja",'LISTAS Y CRITERIOS CRITICIDAD'!$C$20,"")))</f>
        <v>Auditoría Documental y Evaluación Anual</v>
      </c>
    </row>
    <row r="26" spans="1:20" ht="41.25" customHeight="1">
      <c r="A26" s="84">
        <v>20</v>
      </c>
      <c r="B26" s="84" t="s">
        <v>48</v>
      </c>
      <c r="C26" s="84" t="s">
        <v>551</v>
      </c>
      <c r="D26" s="84" t="s">
        <v>552</v>
      </c>
      <c r="E26" s="84">
        <v>6111521</v>
      </c>
      <c r="F26" s="84">
        <v>3182851052</v>
      </c>
      <c r="G26" s="128" t="s">
        <v>553</v>
      </c>
      <c r="H26" s="84" t="s">
        <v>554</v>
      </c>
      <c r="I26" s="84" t="s">
        <v>84</v>
      </c>
      <c r="J26" s="84" t="s">
        <v>555</v>
      </c>
      <c r="K26" s="84" t="s">
        <v>556</v>
      </c>
      <c r="L26" s="85" t="s">
        <v>21</v>
      </c>
      <c r="M26" s="85" t="s">
        <v>35</v>
      </c>
      <c r="N26" s="85" t="s">
        <v>45</v>
      </c>
      <c r="O26" s="85" t="s">
        <v>36</v>
      </c>
      <c r="P26" s="85">
        <v>1</v>
      </c>
      <c r="Q26" s="85">
        <v>1</v>
      </c>
      <c r="R26" s="85">
        <f t="shared" si="3"/>
        <v>1</v>
      </c>
      <c r="S26" s="7" t="str">
        <f t="shared" si="4"/>
        <v>Baja</v>
      </c>
      <c r="T26" s="2" t="str">
        <f>IF(S26="Alta",'LISTAS Y CRITERIOS CRITICIDAD'!$C$18,IF(S26="Media",'LISTAS Y CRITERIOS CRITICIDAD'!$C$19,IF(S26="Baja",'LISTAS Y CRITERIOS CRITICIDAD'!$C$20,"")))</f>
        <v>Revisión cumplimiento requisitos establecidos por SETIP</v>
      </c>
    </row>
    <row r="27" spans="1:20" ht="41.25" customHeight="1">
      <c r="A27" s="84">
        <v>21</v>
      </c>
      <c r="B27" s="84" t="s">
        <v>48</v>
      </c>
      <c r="C27" s="84" t="s">
        <v>557</v>
      </c>
      <c r="D27" s="84" t="s">
        <v>558</v>
      </c>
      <c r="E27" s="84">
        <v>4660788</v>
      </c>
      <c r="F27" s="84"/>
      <c r="G27" s="128" t="s">
        <v>559</v>
      </c>
      <c r="H27" s="84" t="s">
        <v>560</v>
      </c>
      <c r="I27" s="84" t="s">
        <v>42</v>
      </c>
      <c r="J27" s="84" t="s">
        <v>486</v>
      </c>
      <c r="K27" s="84" t="s">
        <v>486</v>
      </c>
      <c r="L27" s="85" t="s">
        <v>79</v>
      </c>
      <c r="M27" s="85" t="s">
        <v>46</v>
      </c>
      <c r="N27" s="85" t="s">
        <v>47</v>
      </c>
      <c r="O27" s="85" t="s">
        <v>36</v>
      </c>
      <c r="P27" s="85">
        <v>2</v>
      </c>
      <c r="Q27" s="85">
        <v>2</v>
      </c>
      <c r="R27" s="85">
        <f t="shared" si="3"/>
        <v>4</v>
      </c>
      <c r="S27" s="7" t="str">
        <f t="shared" si="4"/>
        <v>Media</v>
      </c>
      <c r="T27" s="2" t="str">
        <f>IF(S27="Alta",'LISTAS Y CRITERIOS CRITICIDAD'!$C$18,IF(S27="Media",'LISTAS Y CRITERIOS CRITICIDAD'!$C$19,IF(S27="Baja",'LISTAS Y CRITERIOS CRITICIDAD'!$C$20,"")))</f>
        <v>Auditoría Documental y Evaluación Anual</v>
      </c>
    </row>
    <row r="28" spans="1:20" ht="41.25" customHeight="1">
      <c r="A28" s="2">
        <v>22</v>
      </c>
      <c r="B28" s="2" t="s">
        <v>26</v>
      </c>
      <c r="C28" s="2" t="s">
        <v>561</v>
      </c>
      <c r="D28" s="2" t="s">
        <v>562</v>
      </c>
      <c r="E28" s="2"/>
      <c r="F28" s="2">
        <v>3176612147</v>
      </c>
      <c r="G28" s="34" t="s">
        <v>563</v>
      </c>
      <c r="H28" s="2" t="s">
        <v>564</v>
      </c>
      <c r="I28" s="2" t="s">
        <v>565</v>
      </c>
      <c r="J28" s="2" t="s">
        <v>475</v>
      </c>
      <c r="K28" s="2" t="s">
        <v>476</v>
      </c>
      <c r="L28" s="7" t="s">
        <v>79</v>
      </c>
      <c r="M28" s="7" t="s">
        <v>46</v>
      </c>
      <c r="N28" s="7" t="s">
        <v>47</v>
      </c>
      <c r="O28" s="7" t="s">
        <v>36</v>
      </c>
      <c r="P28" s="7">
        <v>2</v>
      </c>
      <c r="Q28" s="7">
        <v>2</v>
      </c>
      <c r="R28" s="7">
        <f t="shared" si="3"/>
        <v>4</v>
      </c>
      <c r="S28" s="7" t="str">
        <f t="shared" si="4"/>
        <v>Media</v>
      </c>
      <c r="T28" s="2" t="str">
        <f>IF(S28="Alta",'LISTAS Y CRITERIOS CRITICIDAD'!$C$18,IF(S28="Media",'LISTAS Y CRITERIOS CRITICIDAD'!$C$19,IF(S28="Baja",'LISTAS Y CRITERIOS CRITICIDAD'!$C$20,"")))</f>
        <v>Auditoría Documental y Evaluación Anual</v>
      </c>
    </row>
    <row r="29" spans="1:20" ht="41.25" customHeight="1">
      <c r="A29" s="2">
        <v>23</v>
      </c>
      <c r="B29" s="84"/>
      <c r="C29" s="84" t="s">
        <v>566</v>
      </c>
      <c r="D29" s="84" t="s">
        <v>567</v>
      </c>
      <c r="E29" s="84">
        <v>7021272</v>
      </c>
      <c r="F29" s="84">
        <v>3204558882</v>
      </c>
      <c r="G29" s="128" t="s">
        <v>568</v>
      </c>
      <c r="H29" s="84" t="s">
        <v>569</v>
      </c>
      <c r="I29" s="84" t="s">
        <v>377</v>
      </c>
      <c r="J29" s="84" t="s">
        <v>475</v>
      </c>
      <c r="K29" s="84" t="s">
        <v>476</v>
      </c>
      <c r="L29" s="85" t="s">
        <v>79</v>
      </c>
      <c r="M29" s="85" t="s">
        <v>46</v>
      </c>
      <c r="N29" s="85" t="s">
        <v>47</v>
      </c>
      <c r="O29" s="85" t="s">
        <v>36</v>
      </c>
      <c r="P29" s="85">
        <v>2</v>
      </c>
      <c r="Q29" s="85">
        <v>2</v>
      </c>
      <c r="R29" s="85">
        <f t="shared" si="3"/>
        <v>4</v>
      </c>
      <c r="S29" s="7" t="str">
        <f t="shared" si="4"/>
        <v>Media</v>
      </c>
      <c r="T29" s="2" t="str">
        <f>IF(S29="Alta",'LISTAS Y CRITERIOS CRITICIDAD'!$C$18,IF(S29="Media",'LISTAS Y CRITERIOS CRITICIDAD'!$C$19,IF(S29="Baja",'LISTAS Y CRITERIOS CRITICIDAD'!$C$20,"")))</f>
        <v>Auditoría Documental y Evaluación Anual</v>
      </c>
    </row>
    <row r="30" spans="1:20" ht="41.25" customHeight="1">
      <c r="A30" s="2">
        <v>24</v>
      </c>
      <c r="B30" s="84" t="s">
        <v>48</v>
      </c>
      <c r="C30" s="84" t="s">
        <v>570</v>
      </c>
      <c r="D30" s="84" t="s">
        <v>571</v>
      </c>
      <c r="E30" s="84">
        <v>3118485</v>
      </c>
      <c r="F30" s="84">
        <v>3144748303</v>
      </c>
      <c r="G30" s="128" t="s">
        <v>572</v>
      </c>
      <c r="H30" s="84" t="s">
        <v>573</v>
      </c>
      <c r="I30" s="84" t="s">
        <v>42</v>
      </c>
      <c r="J30" s="84" t="s">
        <v>555</v>
      </c>
      <c r="K30" s="84" t="s">
        <v>556</v>
      </c>
      <c r="L30" s="85" t="s">
        <v>21</v>
      </c>
      <c r="M30" s="85" t="s">
        <v>35</v>
      </c>
      <c r="N30" s="85" t="s">
        <v>36</v>
      </c>
      <c r="O30" s="85" t="s">
        <v>36</v>
      </c>
      <c r="P30" s="85">
        <v>1</v>
      </c>
      <c r="Q30" s="85">
        <v>1</v>
      </c>
      <c r="R30" s="85">
        <f t="shared" si="3"/>
        <v>1</v>
      </c>
      <c r="S30" s="7" t="str">
        <f t="shared" si="4"/>
        <v>Baja</v>
      </c>
      <c r="T30" s="2" t="str">
        <f>IF(S30="Alta",'LISTAS Y CRITERIOS CRITICIDAD'!$C$18,IF(S30="Media",'LISTAS Y CRITERIOS CRITICIDAD'!$C$19,IF(S30="Baja",'LISTAS Y CRITERIOS CRITICIDAD'!$C$20,"")))</f>
        <v>Revisión cumplimiento requisitos establecidos por SETIP</v>
      </c>
    </row>
    <row r="31" spans="1:20" ht="41.25" customHeight="1">
      <c r="A31" s="2">
        <v>25</v>
      </c>
      <c r="B31" s="84" t="s">
        <v>26</v>
      </c>
      <c r="C31" s="84" t="s">
        <v>574</v>
      </c>
      <c r="D31" s="84" t="s">
        <v>575</v>
      </c>
      <c r="E31" s="84">
        <v>7028047</v>
      </c>
      <c r="F31" s="84">
        <v>3184151584</v>
      </c>
      <c r="G31" s="128" t="s">
        <v>576</v>
      </c>
      <c r="H31" s="84" t="s">
        <v>577</v>
      </c>
      <c r="I31" s="84" t="s">
        <v>42</v>
      </c>
      <c r="J31" s="84" t="s">
        <v>475</v>
      </c>
      <c r="K31" s="84" t="s">
        <v>578</v>
      </c>
      <c r="L31" s="85" t="s">
        <v>21</v>
      </c>
      <c r="M31" s="85" t="s">
        <v>35</v>
      </c>
      <c r="N31" s="85" t="s">
        <v>36</v>
      </c>
      <c r="O31" s="85" t="s">
        <v>36</v>
      </c>
      <c r="P31" s="85">
        <v>2</v>
      </c>
      <c r="Q31" s="85">
        <v>2</v>
      </c>
      <c r="R31" s="85">
        <f t="shared" si="3"/>
        <v>4</v>
      </c>
      <c r="S31" s="7" t="str">
        <f t="shared" si="4"/>
        <v>Media</v>
      </c>
      <c r="T31" s="2" t="str">
        <f>IF(S31="Alta",'LISTAS Y CRITERIOS CRITICIDAD'!$C$18,IF(S31="Media",'LISTAS Y CRITERIOS CRITICIDAD'!$C$19,IF(S31="Baja",'LISTAS Y CRITERIOS CRITICIDAD'!$C$20,"")))</f>
        <v>Auditoría Documental y Evaluación Anual</v>
      </c>
    </row>
    <row r="32" spans="1:20" ht="41.25" customHeight="1">
      <c r="A32" s="2">
        <v>26</v>
      </c>
      <c r="B32" s="2" t="s">
        <v>48</v>
      </c>
      <c r="C32" s="2" t="s">
        <v>579</v>
      </c>
      <c r="D32" s="2" t="s">
        <v>458</v>
      </c>
      <c r="E32" s="2">
        <v>2327814</v>
      </c>
      <c r="F32" s="2">
        <v>3002190918</v>
      </c>
      <c r="G32" s="34" t="s">
        <v>580</v>
      </c>
      <c r="H32" s="2" t="s">
        <v>581</v>
      </c>
      <c r="I32" s="2" t="s">
        <v>42</v>
      </c>
      <c r="J32" s="2" t="s">
        <v>486</v>
      </c>
      <c r="K32" s="2" t="s">
        <v>486</v>
      </c>
      <c r="L32" s="7" t="s">
        <v>79</v>
      </c>
      <c r="M32" s="7" t="s">
        <v>46</v>
      </c>
      <c r="N32" s="7" t="s">
        <v>47</v>
      </c>
      <c r="O32" s="7" t="s">
        <v>36</v>
      </c>
      <c r="P32" s="7">
        <v>2</v>
      </c>
      <c r="Q32" s="7">
        <v>2</v>
      </c>
      <c r="R32" s="7">
        <f t="shared" si="3"/>
        <v>4</v>
      </c>
      <c r="S32" s="7" t="str">
        <f t="shared" si="4"/>
        <v>Media</v>
      </c>
      <c r="T32" s="2" t="str">
        <f>IF(S32="Alta",'LISTAS Y CRITERIOS CRITICIDAD'!$C$18,IF(S32="Media",'LISTAS Y CRITERIOS CRITICIDAD'!$C$19,IF(S32="Baja",'LISTAS Y CRITERIOS CRITICIDAD'!$C$20,"")))</f>
        <v>Auditoría Documental y Evaluación Anual</v>
      </c>
    </row>
    <row r="33" spans="1:20" ht="41.25" customHeight="1">
      <c r="A33" s="2">
        <v>27</v>
      </c>
      <c r="B33" s="2" t="s">
        <v>26</v>
      </c>
      <c r="C33" s="2" t="s">
        <v>582</v>
      </c>
      <c r="D33" s="2" t="s">
        <v>583</v>
      </c>
      <c r="E33" s="2"/>
      <c r="F33" s="2" t="s">
        <v>584</v>
      </c>
      <c r="G33" s="34" t="s">
        <v>585</v>
      </c>
      <c r="H33" s="2" t="s">
        <v>586</v>
      </c>
      <c r="I33" s="2" t="s">
        <v>333</v>
      </c>
      <c r="J33" s="2" t="s">
        <v>555</v>
      </c>
      <c r="K33" s="2" t="s">
        <v>556</v>
      </c>
      <c r="L33" s="7" t="s">
        <v>21</v>
      </c>
      <c r="M33" s="7" t="s">
        <v>35</v>
      </c>
      <c r="N33" s="7" t="s">
        <v>36</v>
      </c>
      <c r="O33" s="7" t="s">
        <v>36</v>
      </c>
      <c r="P33" s="7">
        <v>1</v>
      </c>
      <c r="Q33" s="7">
        <v>1</v>
      </c>
      <c r="R33" s="7">
        <f t="shared" si="3"/>
        <v>1</v>
      </c>
      <c r="S33" s="7" t="str">
        <f t="shared" si="4"/>
        <v>Baja</v>
      </c>
      <c r="T33" s="2" t="str">
        <f>IF(S33="Alta",'LISTAS Y CRITERIOS CRITICIDAD'!$C$18,IF(S33="Media",'LISTAS Y CRITERIOS CRITICIDAD'!$C$19,IF(S33="Baja",'LISTAS Y CRITERIOS CRITICIDAD'!$C$20,"")))</f>
        <v>Revisión cumplimiento requisitos establecidos por SETIP</v>
      </c>
    </row>
    <row r="34" spans="1:20" ht="41.25" customHeight="1">
      <c r="A34" s="2">
        <v>28</v>
      </c>
      <c r="B34" s="2" t="s">
        <v>26</v>
      </c>
      <c r="C34" s="2" t="s">
        <v>587</v>
      </c>
      <c r="D34" s="2" t="s">
        <v>588</v>
      </c>
      <c r="E34" s="2"/>
      <c r="F34" s="2">
        <v>3204911965</v>
      </c>
      <c r="G34" s="34" t="s">
        <v>589</v>
      </c>
      <c r="H34" s="2" t="s">
        <v>590</v>
      </c>
      <c r="I34" s="2" t="s">
        <v>84</v>
      </c>
      <c r="J34" s="2" t="s">
        <v>591</v>
      </c>
      <c r="K34" s="2" t="s">
        <v>592</v>
      </c>
      <c r="L34" s="7" t="s">
        <v>79</v>
      </c>
      <c r="M34" s="7" t="s">
        <v>46</v>
      </c>
      <c r="N34" s="7" t="s">
        <v>47</v>
      </c>
      <c r="O34" s="7" t="s">
        <v>36</v>
      </c>
      <c r="P34" s="7">
        <v>3</v>
      </c>
      <c r="Q34" s="7">
        <v>2</v>
      </c>
      <c r="R34" s="7">
        <f t="shared" ref="R34:R35" si="5">P34*Q34</f>
        <v>6</v>
      </c>
      <c r="S34" s="7" t="str">
        <f t="shared" ref="S34:S35" si="6">IF(R34=0,"",IF(AND(R34&gt;=6,R34&lt;=9),"Alta",IF(AND(R34&gt;=3,R34&lt;=5),"Media","Baja")))</f>
        <v>Alta</v>
      </c>
      <c r="T34" s="2" t="str">
        <f>IF(S34="Alta",'LISTAS Y CRITERIOS CRITICIDAD'!$C$18,IF(S34="Media",'LISTAS Y CRITERIOS CRITICIDAD'!$C$19,IF(S34="Baja",'LISTAS Y CRITERIOS CRITICIDAD'!$C$20,"")))</f>
        <v xml:space="preserve">Auditoria In Situ y Evaluación Anual  </v>
      </c>
    </row>
    <row r="35" spans="1:20" ht="41.25" customHeight="1">
      <c r="A35" s="109">
        <v>29</v>
      </c>
      <c r="B35" s="2" t="s">
        <v>26</v>
      </c>
      <c r="C35" s="109" t="s">
        <v>593</v>
      </c>
      <c r="D35" s="109" t="s">
        <v>594</v>
      </c>
      <c r="E35" s="109">
        <v>6016716620</v>
      </c>
      <c r="F35" s="109"/>
      <c r="G35" s="133" t="s">
        <v>595</v>
      </c>
      <c r="H35" s="109" t="s">
        <v>596</v>
      </c>
      <c r="I35" s="109" t="s">
        <v>333</v>
      </c>
      <c r="J35" s="109" t="s">
        <v>508</v>
      </c>
      <c r="K35" s="109" t="s">
        <v>509</v>
      </c>
      <c r="L35" s="115" t="s">
        <v>79</v>
      </c>
      <c r="M35" s="115" t="s">
        <v>46</v>
      </c>
      <c r="N35" s="115" t="s">
        <v>47</v>
      </c>
      <c r="O35" s="115" t="s">
        <v>36</v>
      </c>
      <c r="P35" s="115">
        <v>2</v>
      </c>
      <c r="Q35" s="115">
        <v>2</v>
      </c>
      <c r="R35" s="115">
        <f t="shared" si="5"/>
        <v>4</v>
      </c>
      <c r="S35" s="115" t="str">
        <f t="shared" si="6"/>
        <v>Media</v>
      </c>
      <c r="T35" s="109" t="str">
        <f>IF(S35="Alta",'LISTAS Y CRITERIOS CRITICIDAD'!$C$18,IF(S35="Media",'LISTAS Y CRITERIOS CRITICIDAD'!$C$19,IF(S35="Baja",'LISTAS Y CRITERIOS CRITICIDAD'!$C$20,"")))</f>
        <v>Auditoría Documental y Evaluación Anual</v>
      </c>
    </row>
    <row r="36" spans="1:20" ht="56.25">
      <c r="A36" s="119">
        <v>29</v>
      </c>
      <c r="B36" s="2" t="s">
        <v>26</v>
      </c>
      <c r="C36" s="119" t="s">
        <v>597</v>
      </c>
      <c r="D36" s="118" t="s">
        <v>598</v>
      </c>
      <c r="E36" s="118"/>
      <c r="F36" s="118">
        <v>3003959568</v>
      </c>
      <c r="G36" s="120" t="s">
        <v>599</v>
      </c>
      <c r="H36" s="118" t="s">
        <v>600</v>
      </c>
      <c r="I36" s="118" t="s">
        <v>333</v>
      </c>
      <c r="J36" s="119" t="s">
        <v>601</v>
      </c>
      <c r="K36" s="118" t="s">
        <v>602</v>
      </c>
      <c r="L36" s="118" t="s">
        <v>79</v>
      </c>
      <c r="M36" s="121" t="s">
        <v>95</v>
      </c>
      <c r="N36" s="115" t="s">
        <v>47</v>
      </c>
      <c r="O36" s="115" t="s">
        <v>36</v>
      </c>
      <c r="P36" s="115">
        <v>2</v>
      </c>
      <c r="Q36" s="115">
        <v>2</v>
      </c>
      <c r="R36" s="115">
        <f t="shared" ref="R36" si="7">P36*Q36</f>
        <v>4</v>
      </c>
      <c r="S36" s="115" t="str">
        <f t="shared" ref="S36" si="8">IF(R36=0,"",IF(AND(R36&gt;=6,R36&lt;=9),"Alta",IF(AND(R36&gt;=3,R36&lt;=5),"Media","Baja")))</f>
        <v>Media</v>
      </c>
      <c r="T36" s="109" t="str">
        <f>IF(S36="Alta",'LISTAS Y CRITERIOS CRITICIDAD'!$C$18,IF(S36="Media",'LISTAS Y CRITERIOS CRITICIDAD'!$C$19,IF(S36="Baja",'LISTAS Y CRITERIOS CRITICIDAD'!$C$20,"")))</f>
        <v>Auditoría Documental y Evaluación Anual</v>
      </c>
    </row>
    <row r="37" spans="1:20" ht="56.25">
      <c r="A37" s="119">
        <v>29</v>
      </c>
      <c r="B37" s="2" t="s">
        <v>26</v>
      </c>
      <c r="C37" s="119" t="s">
        <v>603</v>
      </c>
      <c r="D37" s="118" t="s">
        <v>604</v>
      </c>
      <c r="E37" s="118"/>
      <c r="F37" s="118">
        <v>3152912875</v>
      </c>
      <c r="G37" s="120" t="s">
        <v>605</v>
      </c>
      <c r="H37" s="118" t="s">
        <v>606</v>
      </c>
      <c r="I37" s="118" t="s">
        <v>221</v>
      </c>
      <c r="J37" s="119" t="s">
        <v>607</v>
      </c>
      <c r="K37" s="119" t="s">
        <v>607</v>
      </c>
      <c r="L37" s="118" t="s">
        <v>79</v>
      </c>
      <c r="M37" s="121" t="s">
        <v>95</v>
      </c>
      <c r="N37" s="115" t="s">
        <v>47</v>
      </c>
      <c r="O37" s="115" t="s">
        <v>36</v>
      </c>
      <c r="P37" s="115">
        <v>2</v>
      </c>
      <c r="Q37" s="115">
        <v>2</v>
      </c>
      <c r="R37" s="115">
        <f t="shared" ref="R37:R38" si="9">P37*Q37</f>
        <v>4</v>
      </c>
      <c r="S37" s="115" t="str">
        <f t="shared" ref="S37:S38" si="10">IF(R37=0,"",IF(AND(R37&gt;=6,R37&lt;=9),"Alta",IF(AND(R37&gt;=3,R37&lt;=5),"Media","Baja")))</f>
        <v>Media</v>
      </c>
      <c r="T37" s="109" t="str">
        <f>IF(S37="Alta",'LISTAS Y CRITERIOS CRITICIDAD'!$C$18,IF(S37="Media",'LISTAS Y CRITERIOS CRITICIDAD'!$C$19,IF(S37="Baja",'LISTAS Y CRITERIOS CRITICIDAD'!$C$20,"")))</f>
        <v>Auditoría Documental y Evaluación Anual</v>
      </c>
    </row>
    <row r="38" spans="1:20" ht="56.25">
      <c r="A38" s="119">
        <v>29</v>
      </c>
      <c r="B38" s="2" t="s">
        <v>26</v>
      </c>
      <c r="C38" s="119" t="s">
        <v>608</v>
      </c>
      <c r="D38" s="118" t="s">
        <v>609</v>
      </c>
      <c r="E38" s="118"/>
      <c r="F38" s="118">
        <v>3168277555</v>
      </c>
      <c r="G38" s="120" t="s">
        <v>610</v>
      </c>
      <c r="H38" s="118" t="s">
        <v>611</v>
      </c>
      <c r="I38" s="118" t="s">
        <v>612</v>
      </c>
      <c r="J38" s="119" t="s">
        <v>607</v>
      </c>
      <c r="K38" s="119" t="s">
        <v>607</v>
      </c>
      <c r="L38" s="118" t="s">
        <v>79</v>
      </c>
      <c r="M38" s="121" t="s">
        <v>95</v>
      </c>
      <c r="N38" s="115" t="s">
        <v>47</v>
      </c>
      <c r="O38" s="115" t="s">
        <v>36</v>
      </c>
      <c r="P38" s="115">
        <v>2</v>
      </c>
      <c r="Q38" s="115">
        <v>2</v>
      </c>
      <c r="R38" s="115">
        <f t="shared" si="9"/>
        <v>4</v>
      </c>
      <c r="S38" s="115" t="str">
        <f t="shared" si="10"/>
        <v>Media</v>
      </c>
      <c r="T38" s="109" t="str">
        <f>IF(S38="Alta",'LISTAS Y CRITERIOS CRITICIDAD'!$C$18,IF(S38="Media",'LISTAS Y CRITERIOS CRITICIDAD'!$C$19,IF(S38="Baja",'LISTAS Y CRITERIOS CRITICIDAD'!$C$20,"")))</f>
        <v>Auditoría Documental y Evaluación Anual</v>
      </c>
    </row>
    <row r="39" spans="1:20" ht="56.25">
      <c r="A39" s="134">
        <v>29</v>
      </c>
      <c r="B39" s="109" t="s">
        <v>26</v>
      </c>
      <c r="C39" s="134" t="s">
        <v>613</v>
      </c>
      <c r="D39" s="135" t="s">
        <v>614</v>
      </c>
      <c r="E39" s="135"/>
      <c r="F39" s="135">
        <v>3203768202</v>
      </c>
      <c r="G39" s="136" t="s">
        <v>615</v>
      </c>
      <c r="H39" s="135" t="s">
        <v>616</v>
      </c>
      <c r="I39" s="135" t="s">
        <v>84</v>
      </c>
      <c r="J39" s="134" t="s">
        <v>556</v>
      </c>
      <c r="K39" s="134" t="s">
        <v>556</v>
      </c>
      <c r="L39" s="135" t="s">
        <v>21</v>
      </c>
      <c r="M39" s="137" t="s">
        <v>95</v>
      </c>
      <c r="N39" s="115" t="s">
        <v>47</v>
      </c>
      <c r="O39" s="115" t="s">
        <v>36</v>
      </c>
      <c r="P39" s="115">
        <v>2</v>
      </c>
      <c r="Q39" s="115">
        <v>1</v>
      </c>
      <c r="R39" s="115">
        <f t="shared" ref="R39:R40" si="11">P39*Q39</f>
        <v>2</v>
      </c>
      <c r="S39" s="115" t="str">
        <f t="shared" ref="S39:S40" si="12">IF(R39=0,"",IF(AND(R39&gt;=6,R39&lt;=9),"Alta",IF(AND(R39&gt;=3,R39&lt;=5),"Media","Baja")))</f>
        <v>Baja</v>
      </c>
      <c r="T39" s="109" t="str">
        <f>IF(S39="Alta",'LISTAS Y CRITERIOS CRITICIDAD'!$C$18,IF(S39="Media",'LISTAS Y CRITERIOS CRITICIDAD'!$C$19,IF(S39="Baja",'LISTAS Y CRITERIOS CRITICIDAD'!$C$20,"")))</f>
        <v>Revisión cumplimiento requisitos establecidos por SETIP</v>
      </c>
    </row>
    <row r="40" spans="1:20" ht="56.25">
      <c r="A40" s="119">
        <v>29</v>
      </c>
      <c r="B40" s="119" t="s">
        <v>26</v>
      </c>
      <c r="C40" s="119" t="s">
        <v>617</v>
      </c>
      <c r="D40" s="118" t="s">
        <v>618</v>
      </c>
      <c r="E40" s="118"/>
      <c r="F40" s="118">
        <v>3214752598</v>
      </c>
      <c r="G40" s="120" t="s">
        <v>619</v>
      </c>
      <c r="H40" s="118" t="s">
        <v>620</v>
      </c>
      <c r="I40" s="118" t="s">
        <v>333</v>
      </c>
      <c r="J40" s="7" t="s">
        <v>508</v>
      </c>
      <c r="K40" s="7" t="s">
        <v>509</v>
      </c>
      <c r="L40" s="7" t="s">
        <v>79</v>
      </c>
      <c r="M40" s="7" t="s">
        <v>46</v>
      </c>
      <c r="N40" s="7" t="s">
        <v>47</v>
      </c>
      <c r="O40" s="7" t="s">
        <v>36</v>
      </c>
      <c r="P40" s="7">
        <v>2</v>
      </c>
      <c r="Q40" s="7">
        <v>2</v>
      </c>
      <c r="R40" s="7">
        <f t="shared" si="11"/>
        <v>4</v>
      </c>
      <c r="S40" s="7" t="str">
        <f t="shared" si="12"/>
        <v>Media</v>
      </c>
      <c r="T40" s="2" t="str">
        <f>IF(S40="Alta",'LISTAS Y CRITERIOS CRITICIDAD'!$C$18,IF(S40="Media",'LISTAS Y CRITERIOS CRITICIDAD'!$C$19,IF(S40="Baja",'LISTAS Y CRITERIOS CRITICIDAD'!$C$20,"")))</f>
        <v>Auditoría Documental y Evaluación Anual</v>
      </c>
    </row>
  </sheetData>
  <autoFilter ref="A5:T9" xr:uid="{00000000-0009-0000-0000-000027000000}">
    <filterColumn colId="12" showButton="0"/>
    <filterColumn colId="13" showButton="0"/>
    <filterColumn colId="15" showButton="0"/>
  </autoFilter>
  <dataConsolidate/>
  <mergeCells count="21"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M5:O6"/>
    <mergeCell ref="P5:Q6"/>
    <mergeCell ref="R5:R7"/>
    <mergeCell ref="S5:S7"/>
    <mergeCell ref="T5:T7"/>
  </mergeCells>
  <conditionalFormatting sqref="S8:S18 S34:S39">
    <cfRule type="cellIs" dxfId="413" priority="31" stopIfTrue="1" operator="equal">
      <formula>"alta"</formula>
    </cfRule>
    <cfRule type="cellIs" dxfId="412" priority="32" stopIfTrue="1" operator="equal">
      <formula>"media"</formula>
    </cfRule>
    <cfRule type="cellIs" dxfId="411" priority="33" stopIfTrue="1" operator="equal">
      <formula>"baja"</formula>
    </cfRule>
  </conditionalFormatting>
  <conditionalFormatting sqref="S19:S23">
    <cfRule type="cellIs" dxfId="410" priority="25" stopIfTrue="1" operator="equal">
      <formula>"alta"</formula>
    </cfRule>
    <cfRule type="cellIs" dxfId="409" priority="26" stopIfTrue="1" operator="equal">
      <formula>"media"</formula>
    </cfRule>
    <cfRule type="cellIs" dxfId="408" priority="27" stopIfTrue="1" operator="equal">
      <formula>"baja"</formula>
    </cfRule>
  </conditionalFormatting>
  <conditionalFormatting sqref="S24:S29">
    <cfRule type="cellIs" dxfId="407" priority="19" stopIfTrue="1" operator="equal">
      <formula>"alta"</formula>
    </cfRule>
    <cfRule type="cellIs" dxfId="406" priority="20" stopIfTrue="1" operator="equal">
      <formula>"media"</formula>
    </cfRule>
    <cfRule type="cellIs" dxfId="405" priority="21" stopIfTrue="1" operator="equal">
      <formula>"baja"</formula>
    </cfRule>
  </conditionalFormatting>
  <conditionalFormatting sqref="S30:S33">
    <cfRule type="cellIs" dxfId="404" priority="13" stopIfTrue="1" operator="equal">
      <formula>"alta"</formula>
    </cfRule>
    <cfRule type="cellIs" dxfId="403" priority="14" stopIfTrue="1" operator="equal">
      <formula>"media"</formula>
    </cfRule>
    <cfRule type="cellIs" dxfId="402" priority="15" stopIfTrue="1" operator="equal">
      <formula>"baja"</formula>
    </cfRule>
  </conditionalFormatting>
  <conditionalFormatting sqref="S40">
    <cfRule type="cellIs" dxfId="401" priority="1" stopIfTrue="1" operator="equal">
      <formula>"alta"</formula>
    </cfRule>
    <cfRule type="cellIs" dxfId="400" priority="2" stopIfTrue="1" operator="equal">
      <formula>"media"</formula>
    </cfRule>
    <cfRule type="cellIs" dxfId="399" priority="3" stopIfTrue="1" operator="equal">
      <formula>"baja"</formula>
    </cfRule>
  </conditionalFormatting>
  <dataValidations count="1">
    <dataValidation type="list" allowBlank="1" showInputMessage="1" showErrorMessage="1" sqref="N41:N1048576" xr:uid="{00000000-0002-0000-2700-000000000000}">
      <formula1>$A$10:$A$18</formula1>
    </dataValidation>
  </dataValidations>
  <hyperlinks>
    <hyperlink ref="G36" r:id="rId1" xr:uid="{5F498F45-F6F3-4D1A-ABF4-6A6F94390724}"/>
    <hyperlink ref="G37" r:id="rId2" xr:uid="{26A67CB2-A2B5-464E-9E61-596D2890E2D2}"/>
    <hyperlink ref="G38" r:id="rId3" xr:uid="{09EF2ED3-8CEC-49F9-AB6A-0090BB7EA01D}"/>
    <hyperlink ref="G39" r:id="rId4" xr:uid="{D8F57CAA-17DC-430B-AB5D-0F601C39C393}"/>
    <hyperlink ref="G40" r:id="rId5" xr:uid="{9AA1FD74-6A12-45D8-A68C-C539F3433358}"/>
    <hyperlink ref="G35" r:id="rId6" xr:uid="{8F6C3A41-44E0-4119-AEF0-11BEEB418621}"/>
  </hyperlinks>
  <pageMargins left="1.2649999999999999" right="0.7" top="0.75" bottom="0.75" header="0.3" footer="0.3"/>
  <pageSetup paperSize="9" scale="38" orientation="landscape" r:id="rId7"/>
  <drawing r:id="rId8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4" operator="containsText" id="{F40F1D7C-EB3F-4B5A-A628-C9EF4C926D54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35" operator="containsText" id="{CECD5655-ADCE-4972-9CCC-5496A8211269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36" operator="containsText" id="{6483F9F8-3E16-4B00-9C83-3A66B44CC766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T8:T18 T34:T39</xm:sqref>
        </x14:conditionalFormatting>
        <x14:conditionalFormatting xmlns:xm="http://schemas.microsoft.com/office/excel/2006/main">
          <x14:cfRule type="containsText" priority="28" operator="containsText" id="{9BDE1395-F95C-4FF4-ADA7-7FEE4A3F2309}">
            <xm:f>NOT(ISERROR(SEARCH('LISTAS Y CRITERIOS CRITICIDAD'!$C$20,T19)))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29" operator="containsText" id="{C2959076-A5E7-443D-81AC-0AA7A52E04F5}">
            <xm:f>NOT(ISERROR(SEARCH('LISTAS Y CRITERIOS CRITICIDAD'!$C$18,T19)))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30" operator="containsText" id="{67A2B98D-565E-47DB-9D48-CCFCA8D51B17}">
            <xm:f>NOT(ISERROR(SEARCH('LISTAS Y CRITERIOS CRITICIDAD'!$C$19,T19)))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T19:T23</xm:sqref>
        </x14:conditionalFormatting>
        <x14:conditionalFormatting xmlns:xm="http://schemas.microsoft.com/office/excel/2006/main">
          <x14:cfRule type="containsText" priority="22" operator="containsText" id="{01D44277-5A5B-4F7A-B0F7-280369D93553}">
            <xm:f>NOT(ISERROR(SEARCH('LISTAS Y CRITERIOS CRITICIDAD'!$C$20,T24)))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23" operator="containsText" id="{5D1A7C2B-A312-4A4C-9024-C2B7D823F078}">
            <xm:f>NOT(ISERROR(SEARCH('LISTAS Y CRITERIOS CRITICIDAD'!$C$18,T24)))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24" operator="containsText" id="{0FE7C313-4ED2-4891-BFB8-202795B755EC}">
            <xm:f>NOT(ISERROR(SEARCH('LISTAS Y CRITERIOS CRITICIDAD'!$C$19,T24)))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T24:T29</xm:sqref>
        </x14:conditionalFormatting>
        <x14:conditionalFormatting xmlns:xm="http://schemas.microsoft.com/office/excel/2006/main">
          <x14:cfRule type="containsText" priority="16" operator="containsText" id="{FDD01042-2742-4C05-A111-C45CC9BA46E5}">
            <xm:f>NOT(ISERROR(SEARCH('LISTAS Y CRITERIOS CRITICIDAD'!$C$20,T30)))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7" operator="containsText" id="{64742F19-8B69-41B3-B07A-01D378AA5855}">
            <xm:f>NOT(ISERROR(SEARCH('LISTAS Y CRITERIOS CRITICIDAD'!$C$18,T30)))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8" operator="containsText" id="{7A3D3BAA-79CE-4166-B4BB-56E95459CE13}">
            <xm:f>NOT(ISERROR(SEARCH('LISTAS Y CRITERIOS CRITICIDAD'!$C$19,T30)))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T30:T33</xm:sqref>
        </x14:conditionalFormatting>
        <x14:conditionalFormatting xmlns:xm="http://schemas.microsoft.com/office/excel/2006/main">
          <x14:cfRule type="containsText" priority="4" operator="containsText" id="{142E9A37-345E-4C15-B262-C2C56EB313DE}">
            <xm:f>NOT(ISERROR(SEARCH('LISTAS Y CRITERIOS CRITICIDAD'!$C$20,T40)))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4A1F9770-2602-48FA-BB83-2ABDD38E55D6}">
            <xm:f>NOT(ISERROR(SEARCH('LISTAS Y CRITERIOS CRITICIDAD'!$C$18,T40)))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F47EC4EE-2428-4F73-AA64-8706AEC27459}">
            <xm:f>NOT(ISERROR(SEARCH('LISTAS Y CRITERIOS CRITICIDAD'!$C$19,T40)))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2700-000003000000}">
          <x14:formula1>
            <xm:f>'LISTAS Y CRITERIOS CRITICIDAD'!$A$3:$A$9</xm:f>
          </x14:formula1>
          <xm:sqref>M40 M8:M35</xm:sqref>
        </x14:dataValidation>
        <x14:dataValidation type="list" allowBlank="1" showInputMessage="1" showErrorMessage="1" xr:uid="{00000000-0002-0000-2700-000005000000}">
          <x14:formula1>
            <xm:f>'LISTAS Y CRITERIOS CRITICIDAD'!$C$7:$C$14</xm:f>
          </x14:formula1>
          <xm:sqref>L40 L8:L35</xm:sqref>
        </x14:dataValidation>
        <x14:dataValidation type="list" allowBlank="1" showInputMessage="1" showErrorMessage="1" xr:uid="{00000000-0002-0000-2700-000001000000}">
          <x14:formula1>
            <xm:f>'LISTAS Y CRITERIOS CRITICIDAD'!$C$2:$C$3</xm:f>
          </x14:formula1>
          <xm:sqref>B4:B1048576</xm:sqref>
        </x14:dataValidation>
        <x14:dataValidation type="list" allowBlank="1" showInputMessage="1" showErrorMessage="1" xr:uid="{00000000-0002-0000-2700-000002000000}">
          <x14:formula1>
            <xm:f>'LISTAS Y CRITERIOS CRITICIDAD'!$A$11:$A$20</xm:f>
          </x14:formula1>
          <xm:sqref>N4:N40</xm:sqref>
        </x14:dataValidation>
        <x14:dataValidation type="list" allowBlank="1" showInputMessage="1" showErrorMessage="1" xr:uid="{00000000-0002-0000-2700-000004000000}">
          <x14:formula1>
            <xm:f>'LISTAS Y CRITERIOS CRITICIDAD'!$A$22:$A$30</xm:f>
          </x14:formula1>
          <xm:sqref>O8:O40</xm:sqref>
        </x14:dataValidation>
        <x14:dataValidation type="list" allowBlank="1" showInputMessage="1" showErrorMessage="1" xr:uid="{00000000-0002-0000-2700-000006000000}">
          <x14:formula1>
            <xm:f>'LISTAS Y CRITERIOS CRITICIDAD'!$F$7:$F$10</xm:f>
          </x14:formula1>
          <xm:sqref>P8:P40</xm:sqref>
        </x14:dataValidation>
        <x14:dataValidation type="list" allowBlank="1" showInputMessage="1" showErrorMessage="1" xr:uid="{00000000-0002-0000-2700-000007000000}">
          <x14:formula1>
            <xm:f>'LISTAS Y CRITERIOS CRITICIDAD'!$F$15:$F$17</xm:f>
          </x14:formula1>
          <xm:sqref>Q8:Q40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F31D0D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621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42" t="s">
        <v>273</v>
      </c>
      <c r="D25" s="451"/>
      <c r="E25" s="451"/>
      <c r="F25" s="451"/>
      <c r="G25" s="451"/>
      <c r="H25" s="451"/>
      <c r="I25" s="451"/>
      <c r="J25" s="451"/>
      <c r="K25" s="451"/>
      <c r="L25" s="451"/>
      <c r="M25" s="451"/>
      <c r="N25" s="451"/>
      <c r="O25" s="451"/>
      <c r="P25" s="451"/>
      <c r="Q25" s="451"/>
      <c r="R25" s="451"/>
      <c r="S25" s="451"/>
      <c r="T25" s="451"/>
      <c r="U25" s="451"/>
      <c r="V25" s="451"/>
      <c r="W25" s="451"/>
      <c r="X25" s="451"/>
      <c r="Y25" s="451"/>
      <c r="Z25" s="451"/>
      <c r="AA25" s="452"/>
      <c r="AB25" s="12">
        <v>0.15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0.15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345" t="s">
        <v>622</v>
      </c>
      <c r="D27" s="455"/>
      <c r="E27" s="455"/>
      <c r="F27" s="455"/>
      <c r="G27" s="455"/>
      <c r="H27" s="455"/>
      <c r="I27" s="455"/>
      <c r="J27" s="455"/>
      <c r="K27" s="455"/>
      <c r="L27" s="455"/>
      <c r="M27" s="455"/>
      <c r="N27" s="455"/>
      <c r="O27" s="455"/>
      <c r="P27" s="455"/>
      <c r="Q27" s="455"/>
      <c r="R27" s="455"/>
      <c r="S27" s="455"/>
      <c r="T27" s="455"/>
      <c r="U27" s="455"/>
      <c r="V27" s="455"/>
      <c r="W27" s="455"/>
      <c r="X27" s="455"/>
      <c r="Y27" s="455"/>
      <c r="Z27" s="455"/>
      <c r="AA27" s="456"/>
      <c r="AB27" s="12">
        <v>0.1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345" t="s">
        <v>623</v>
      </c>
      <c r="D28" s="455"/>
      <c r="E28" s="455"/>
      <c r="F28" s="455"/>
      <c r="G28" s="455"/>
      <c r="H28" s="455"/>
      <c r="I28" s="455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/>
      <c r="AA28" s="456"/>
      <c r="AB28" s="12">
        <v>0.1</v>
      </c>
      <c r="AC28" s="13"/>
      <c r="AD28" s="12">
        <f t="shared" si="0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3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6</v>
      </c>
      <c r="U56" s="332"/>
      <c r="V56" s="332"/>
      <c r="W56" s="332"/>
      <c r="X56" s="332"/>
      <c r="Y56" s="298" t="str">
        <f>IF(T56=0,"",IF(AND(T56&gt;=6,T56&lt;=9),"Alta",IF(AND(T56&gt;=3,T56&lt;=5),"Media","Baja")))</f>
        <v>Alta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 xml:space="preserve">Auditoria In Situ y Evaluación Anual  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8:AA28"/>
    <mergeCell ref="AE28:AF28"/>
    <mergeCell ref="C29:AA29"/>
    <mergeCell ref="AE29:AF29"/>
    <mergeCell ref="C30:AA30"/>
    <mergeCell ref="AE30:AF30"/>
    <mergeCell ref="C25:AA25"/>
    <mergeCell ref="AE25:AF25"/>
    <mergeCell ref="C26:AA26"/>
    <mergeCell ref="AE26:AF26"/>
    <mergeCell ref="C27:AA27"/>
    <mergeCell ref="AE27:AF27"/>
    <mergeCell ref="C36:AA36"/>
    <mergeCell ref="AE36:AF36"/>
    <mergeCell ref="B37:AA37"/>
    <mergeCell ref="AB37:AF37"/>
    <mergeCell ref="B39:AA39"/>
    <mergeCell ref="AB39:AF39"/>
    <mergeCell ref="B31:AA31"/>
    <mergeCell ref="AB31:AF31"/>
    <mergeCell ref="B33:AF33"/>
    <mergeCell ref="B34:AA34"/>
    <mergeCell ref="AB34:AF34"/>
    <mergeCell ref="C35:AA35"/>
    <mergeCell ref="AE35:AF35"/>
    <mergeCell ref="B45:M45"/>
    <mergeCell ref="O45:Z45"/>
    <mergeCell ref="AB45:AF45"/>
    <mergeCell ref="B46:M46"/>
    <mergeCell ref="O46:Z46"/>
    <mergeCell ref="AB46:AF46"/>
    <mergeCell ref="B40:AF40"/>
    <mergeCell ref="B41:AF41"/>
    <mergeCell ref="B43:AF43"/>
    <mergeCell ref="B44:M44"/>
    <mergeCell ref="O44:Z44"/>
    <mergeCell ref="AB44:AF44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</mergeCells>
  <conditionalFormatting sqref="L51 AD32 AB31 AB37 AB39">
    <cfRule type="cellIs" dxfId="383" priority="13" operator="between">
      <formula>0.01</formula>
      <formula>0.59</formula>
    </cfRule>
    <cfRule type="cellIs" dxfId="382" priority="14" operator="between">
      <formula>0.6</formula>
      <formula>0.79</formula>
    </cfRule>
    <cfRule type="cellIs" dxfId="381" priority="15" operator="between">
      <formula>0.8</formula>
      <formula>1</formula>
    </cfRule>
  </conditionalFormatting>
  <conditionalFormatting sqref="Y56">
    <cfRule type="cellIs" dxfId="380" priority="10" stopIfTrue="1" operator="equal">
      <formula>"alta"</formula>
    </cfRule>
    <cfRule type="cellIs" dxfId="379" priority="11" stopIfTrue="1" operator="equal">
      <formula>"media"</formula>
    </cfRule>
    <cfRule type="cellIs" dxfId="378" priority="12" stopIfTrue="1" operator="equal">
      <formula>"baja"</formula>
    </cfRule>
  </conditionalFormatting>
  <conditionalFormatting sqref="AC51">
    <cfRule type="cellIs" dxfId="377" priority="4" operator="between">
      <formula>0.01</formula>
      <formula>0.59</formula>
    </cfRule>
    <cfRule type="cellIs" dxfId="376" priority="5" operator="between">
      <formula>0.6</formula>
      <formula>0.79</formula>
    </cfRule>
    <cfRule type="cellIs" dxfId="375" priority="6" operator="between">
      <formula>0.8</formula>
      <formula>1</formula>
    </cfRule>
  </conditionalFormatting>
  <conditionalFormatting sqref="AD38">
    <cfRule type="cellIs" dxfId="374" priority="1" operator="between">
      <formula>0.01</formula>
      <formula>0.59</formula>
    </cfRule>
    <cfRule type="cellIs" dxfId="373" priority="2" operator="between">
      <formula>0.6</formula>
      <formula>0.79</formula>
    </cfRule>
    <cfRule type="cellIs" dxfId="372" priority="3" operator="between">
      <formula>0.8</formula>
      <formula>1</formula>
    </cfRule>
  </conditionalFormatting>
  <dataValidations count="3">
    <dataValidation allowBlank="1" showErrorMessage="1" sqref="AD35:AD36 AD21:AD23 AD25:AD30" xr:uid="{00000000-0002-0000-2800-000000000000}"/>
    <dataValidation type="list" allowBlank="1" showErrorMessage="1" sqref="AC21:AC23 AC25:AC30" xr:uid="{00000000-0002-0000-2800-000001000000}">
      <formula1>"1,0"</formula1>
    </dataValidation>
    <dataValidation type="list" allowBlank="1" showErrorMessage="1" sqref="AC35:AC36" xr:uid="{00000000-0002-0000-28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225BB832-4348-491D-B6C0-F89D1A3C26EB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83D94D82-A955-4982-8B4B-1BFB74165CC6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53254042-16A3-4E0B-A656-9B7B74751CB6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800-000003000000}">
          <x14:formula1>
            <xm:f>'LISTAS Y CRITERIOS CRITICIDAD'!$F$15:$F$17</xm:f>
          </x14:formula1>
          <xm:sqref>K56:S56</xm:sqref>
        </x14:dataValidation>
        <x14:dataValidation type="list" allowBlank="1" showInputMessage="1" showErrorMessage="1" xr:uid="{00000000-0002-0000-2800-000004000000}">
          <x14:formula1>
            <xm:f>'LISTAS Y CRITERIOS CRITICIDAD'!$F$7:$F$10</xm:f>
          </x14:formula1>
          <xm:sqref>B56:J56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FFFF0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624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41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2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4</v>
      </c>
      <c r="U53" s="332"/>
      <c r="V53" s="332"/>
      <c r="W53" s="332"/>
      <c r="X53" s="332"/>
      <c r="Y53" s="298" t="str">
        <f>IF(T53=0,"",IF(AND(T53&gt;=6,T53&lt;=9),"Alta",IF(AND(T53&gt;=3,T53&lt;=5),"Media","Baja")))</f>
        <v>Media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Auditoría Documental y Evaluación Anual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1:AA21"/>
    <mergeCell ref="AE21:AF21"/>
    <mergeCell ref="C26:AA26"/>
    <mergeCell ref="AE26:AF26"/>
    <mergeCell ref="C27:AA27"/>
    <mergeCell ref="AE27:AF27"/>
    <mergeCell ref="C25:AA25"/>
    <mergeCell ref="AE25:AF25"/>
    <mergeCell ref="C22:AA22"/>
    <mergeCell ref="AE22:AF22"/>
    <mergeCell ref="C23:AA23"/>
    <mergeCell ref="AE23:AF23"/>
    <mergeCell ref="B24:AA24"/>
    <mergeCell ref="AB24:AF24"/>
    <mergeCell ref="B28:AA28"/>
    <mergeCell ref="AB28:AF28"/>
    <mergeCell ref="B38:AF38"/>
    <mergeCell ref="B30:AF30"/>
    <mergeCell ref="B31:AA31"/>
    <mergeCell ref="AB31:AF3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40:AF40"/>
    <mergeCell ref="B41:M41"/>
    <mergeCell ref="O41:Z41"/>
    <mergeCell ref="AB41:AF41"/>
    <mergeCell ref="B42:M42"/>
    <mergeCell ref="O42:Z42"/>
    <mergeCell ref="AB42:AF42"/>
    <mergeCell ref="B49:AF49"/>
    <mergeCell ref="B43:M43"/>
    <mergeCell ref="O43:Z43"/>
    <mergeCell ref="AB43:AF43"/>
    <mergeCell ref="B45:AF45"/>
    <mergeCell ref="B46:N46"/>
    <mergeCell ref="Q46:Y46"/>
    <mergeCell ref="AB46:AF46"/>
    <mergeCell ref="B47:AF47"/>
    <mergeCell ref="B48:K48"/>
    <mergeCell ref="L48:T48"/>
    <mergeCell ref="U48:AB48"/>
    <mergeCell ref="AC48:AF48"/>
    <mergeCell ref="B55:F56"/>
    <mergeCell ref="G55:S56"/>
    <mergeCell ref="T55:W56"/>
    <mergeCell ref="X55:AF56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368" priority="13" operator="between">
      <formula>0.01</formula>
      <formula>0.59</formula>
    </cfRule>
    <cfRule type="cellIs" dxfId="367" priority="14" operator="between">
      <formula>0.6</formula>
      <formula>0.79</formula>
    </cfRule>
    <cfRule type="cellIs" dxfId="366" priority="15" operator="between">
      <formula>0.8</formula>
      <formula>1</formula>
    </cfRule>
  </conditionalFormatting>
  <conditionalFormatting sqref="Y53">
    <cfRule type="cellIs" dxfId="365" priority="10" stopIfTrue="1" operator="equal">
      <formula>"alta"</formula>
    </cfRule>
    <cfRule type="cellIs" dxfId="364" priority="11" stopIfTrue="1" operator="equal">
      <formula>"media"</formula>
    </cfRule>
    <cfRule type="cellIs" dxfId="363" priority="12" stopIfTrue="1" operator="equal">
      <formula>"baja"</formula>
    </cfRule>
  </conditionalFormatting>
  <conditionalFormatting sqref="AC48">
    <cfRule type="cellIs" dxfId="362" priority="4" operator="between">
      <formula>0.01</formula>
      <formula>0.59</formula>
    </cfRule>
    <cfRule type="cellIs" dxfId="361" priority="5" operator="between">
      <formula>0.6</formula>
      <formula>0.79</formula>
    </cfRule>
    <cfRule type="cellIs" dxfId="360" priority="6" operator="between">
      <formula>0.8</formula>
      <formula>1</formula>
    </cfRule>
  </conditionalFormatting>
  <conditionalFormatting sqref="AD35">
    <cfRule type="cellIs" dxfId="359" priority="1" operator="between">
      <formula>0.01</formula>
      <formula>0.59</formula>
    </cfRule>
    <cfRule type="cellIs" dxfId="358" priority="2" operator="between">
      <formula>0.6</formula>
      <formula>0.79</formula>
    </cfRule>
    <cfRule type="cellIs" dxfId="357" priority="3" operator="between">
      <formula>0.8</formula>
      <formula>1</formula>
    </cfRule>
  </conditionalFormatting>
  <dataValidations count="3">
    <dataValidation allowBlank="1" showErrorMessage="1" sqref="AD32:AD33 AD21:AD23 AD25:AD27" xr:uid="{00000000-0002-0000-2900-000000000000}"/>
    <dataValidation type="list" allowBlank="1" showErrorMessage="1" sqref="AC21:AC23 AC25:AC27" xr:uid="{00000000-0002-0000-2900-000001000000}">
      <formula1>"1,0"</formula1>
    </dataValidation>
    <dataValidation type="list" allowBlank="1" showErrorMessage="1" sqref="AC32:AC33" xr:uid="{00000000-0002-0000-29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3B4454B0-E34C-4F58-9BFE-D287D5C93BE2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F6C61640-52F7-4320-AADC-EC640C2B4D46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7D1F364A-AFCD-481D-B585-CEE7E017151F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9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29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625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626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0.15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627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:AD27" si="1">AB26*AC26</f>
        <v>0</v>
      </c>
      <c r="AE26" s="229"/>
      <c r="AF26" s="230"/>
    </row>
    <row r="27" spans="2:32" ht="30" customHeight="1">
      <c r="B27" s="41">
        <v>3</v>
      </c>
      <c r="C27" s="228" t="s">
        <v>628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0.25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>AB28*AC28</f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>AB29*AC29</f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4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5:AA25"/>
    <mergeCell ref="AE25:AF25"/>
    <mergeCell ref="C28:AA28"/>
    <mergeCell ref="AE28:AF28"/>
    <mergeCell ref="C29:AA29"/>
    <mergeCell ref="AE29:AF29"/>
    <mergeCell ref="C26:AA26"/>
    <mergeCell ref="AE26:AF26"/>
    <mergeCell ref="C27:AA27"/>
    <mergeCell ref="AE27:AF27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</mergeCells>
  <conditionalFormatting sqref="L50 AD31 AB30 AB36 AB38">
    <cfRule type="cellIs" dxfId="353" priority="13" operator="between">
      <formula>0.01</formula>
      <formula>0.59</formula>
    </cfRule>
    <cfRule type="cellIs" dxfId="352" priority="14" operator="between">
      <formula>0.6</formula>
      <formula>0.79</formula>
    </cfRule>
    <cfRule type="cellIs" dxfId="351" priority="15" operator="between">
      <formula>0.8</formula>
      <formula>1</formula>
    </cfRule>
  </conditionalFormatting>
  <conditionalFormatting sqref="Y55">
    <cfRule type="cellIs" dxfId="350" priority="10" stopIfTrue="1" operator="equal">
      <formula>"alta"</formula>
    </cfRule>
    <cfRule type="cellIs" dxfId="349" priority="11" stopIfTrue="1" operator="equal">
      <formula>"media"</formula>
    </cfRule>
    <cfRule type="cellIs" dxfId="348" priority="12" stopIfTrue="1" operator="equal">
      <formula>"baja"</formula>
    </cfRule>
  </conditionalFormatting>
  <conditionalFormatting sqref="AC50">
    <cfRule type="cellIs" dxfId="347" priority="4" operator="between">
      <formula>0.01</formula>
      <formula>0.59</formula>
    </cfRule>
    <cfRule type="cellIs" dxfId="346" priority="5" operator="between">
      <formula>0.6</formula>
      <formula>0.79</formula>
    </cfRule>
    <cfRule type="cellIs" dxfId="345" priority="6" operator="between">
      <formula>0.8</formula>
      <formula>1</formula>
    </cfRule>
  </conditionalFormatting>
  <conditionalFormatting sqref="AD37">
    <cfRule type="cellIs" dxfId="344" priority="1" operator="between">
      <formula>0.01</formula>
      <formula>0.59</formula>
    </cfRule>
    <cfRule type="cellIs" dxfId="343" priority="2" operator="between">
      <formula>0.6</formula>
      <formula>0.79</formula>
    </cfRule>
    <cfRule type="cellIs" dxfId="342" priority="3" operator="between">
      <formula>0.8</formula>
      <formula>1</formula>
    </cfRule>
  </conditionalFormatting>
  <dataValidations count="3">
    <dataValidation type="list" allowBlank="1" showErrorMessage="1" sqref="AC34:AC35" xr:uid="{00000000-0002-0000-2A00-000000000000}">
      <formula1>"0,1,2,3"</formula1>
    </dataValidation>
    <dataValidation type="list" allowBlank="1" showErrorMessage="1" sqref="AC21:AC23 AC25:AC29" xr:uid="{00000000-0002-0000-2A00-000001000000}">
      <formula1>"1,0"</formula1>
    </dataValidation>
    <dataValidation allowBlank="1" showErrorMessage="1" sqref="AD34:AD35 AD21:AD23 AD25:AD29" xr:uid="{00000000-0002-0000-2A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F54870AB-8713-4C59-8083-F0C90122C1A3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3915EA13-6CAA-44A4-B7E4-9F0174503FC3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C0DD78E7-C67B-43EA-8442-11AE8D371532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A00-000003000000}">
          <x14:formula1>
            <xm:f>'LISTAS Y CRITERIOS CRITICIDAD'!$F$7:$F$10</xm:f>
          </x14:formula1>
          <xm:sqref>B55:J55</xm:sqref>
        </x14:dataValidation>
        <x14:dataValidation type="list" allowBlank="1" showInputMessage="1" showErrorMessage="1" xr:uid="{00000000-0002-0000-2A00-000004000000}">
          <x14:formula1>
            <xm:f>'LISTAS Y CRITERIOS CRITICIDAD'!$F$15:$F$17</xm:f>
          </x14:formula1>
          <xm:sqref>K55:S55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578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1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1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1:AA31"/>
    <mergeCell ref="AB31:AF31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41:M41"/>
    <mergeCell ref="O41:Z41"/>
    <mergeCell ref="AB41:AF4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338" priority="13" operator="between">
      <formula>0.01</formula>
      <formula>0.59</formula>
    </cfRule>
    <cfRule type="cellIs" dxfId="337" priority="14" operator="between">
      <formula>0.6</formula>
      <formula>0.79</formula>
    </cfRule>
    <cfRule type="cellIs" dxfId="336" priority="15" operator="between">
      <formula>0.8</formula>
      <formula>1</formula>
    </cfRule>
  </conditionalFormatting>
  <conditionalFormatting sqref="Y53">
    <cfRule type="cellIs" dxfId="335" priority="10" stopIfTrue="1" operator="equal">
      <formula>"alta"</formula>
    </cfRule>
    <cfRule type="cellIs" dxfId="334" priority="11" stopIfTrue="1" operator="equal">
      <formula>"media"</formula>
    </cfRule>
    <cfRule type="cellIs" dxfId="333" priority="12" stopIfTrue="1" operator="equal">
      <formula>"baja"</formula>
    </cfRule>
  </conditionalFormatting>
  <conditionalFormatting sqref="AC48">
    <cfRule type="cellIs" dxfId="332" priority="4" operator="between">
      <formula>0.01</formula>
      <formula>0.59</formula>
    </cfRule>
    <cfRule type="cellIs" dxfId="331" priority="5" operator="between">
      <formula>0.6</formula>
      <formula>0.79</formula>
    </cfRule>
    <cfRule type="cellIs" dxfId="330" priority="6" operator="between">
      <formula>0.8</formula>
      <formula>1</formula>
    </cfRule>
  </conditionalFormatting>
  <conditionalFormatting sqref="AD35">
    <cfRule type="cellIs" dxfId="329" priority="1" operator="between">
      <formula>0.01</formula>
      <formula>0.59</formula>
    </cfRule>
    <cfRule type="cellIs" dxfId="328" priority="2" operator="between">
      <formula>0.6</formula>
      <formula>0.79</formula>
    </cfRule>
    <cfRule type="cellIs" dxfId="327" priority="3" operator="between">
      <formula>0.8</formula>
      <formula>1</formula>
    </cfRule>
  </conditionalFormatting>
  <dataValidations count="3">
    <dataValidation allowBlank="1" showErrorMessage="1" sqref="AD21:AD23 AD32:AD33 AD25:AD27" xr:uid="{00000000-0002-0000-2B00-000000000000}"/>
    <dataValidation type="list" allowBlank="1" showErrorMessage="1" sqref="AC21:AC23 AC25:AC27" xr:uid="{00000000-0002-0000-2B00-000001000000}">
      <formula1>"1,0"</formula1>
    </dataValidation>
    <dataValidation type="list" allowBlank="1" showErrorMessage="1" sqref="AC32:AC33" xr:uid="{00000000-0002-0000-2B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F315849-FBB9-47B8-B788-330913F5FE8C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4E70FAB1-EC08-4472-B813-5D19B7C5888B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99BCF9C8-417E-4766-AC49-A514B6AEF6EE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B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2B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556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:AD28" si="1">AB26*AC26</f>
        <v>0</v>
      </c>
      <c r="AE26" s="229"/>
      <c r="AF26" s="230"/>
    </row>
    <row r="27" spans="2:32" ht="30" customHeight="1">
      <c r="B27" s="41">
        <v>3</v>
      </c>
      <c r="C27" s="228" t="s">
        <v>349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28" t="s">
        <v>274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1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>AB29*AC29</f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>AB30*AC30</f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1</v>
      </c>
      <c r="C56" s="331"/>
      <c r="D56" s="331"/>
      <c r="E56" s="331"/>
      <c r="F56" s="331"/>
      <c r="G56" s="331"/>
      <c r="H56" s="331"/>
      <c r="I56" s="331"/>
      <c r="J56" s="331"/>
      <c r="K56" s="331">
        <v>1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1</v>
      </c>
      <c r="U56" s="332"/>
      <c r="V56" s="332"/>
      <c r="W56" s="332"/>
      <c r="X56" s="332"/>
      <c r="Y56" s="298" t="str">
        <f>IF(T56=0,"",IF(AND(T56&gt;=6,T56&lt;=9),"Alta",IF(AND(T56&gt;=3,T56&lt;=5),"Media","Baja")))</f>
        <v>Baja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Revisión cumplimiento requisitos establecidos por SETIP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5:AA25"/>
    <mergeCell ref="AE25:AF25"/>
    <mergeCell ref="C29:AA29"/>
    <mergeCell ref="AE29:AF29"/>
    <mergeCell ref="C30:AA30"/>
    <mergeCell ref="AE30:AF30"/>
    <mergeCell ref="C26:AA26"/>
    <mergeCell ref="AE26:AF26"/>
    <mergeCell ref="C27:AA27"/>
    <mergeCell ref="AE27:AF27"/>
    <mergeCell ref="C28:AA28"/>
    <mergeCell ref="AE28:AF28"/>
    <mergeCell ref="C36:AA36"/>
    <mergeCell ref="AE36:AF36"/>
    <mergeCell ref="B37:AA37"/>
    <mergeCell ref="AB37:AF37"/>
    <mergeCell ref="B39:AA39"/>
    <mergeCell ref="AB39:AF39"/>
    <mergeCell ref="B31:AA31"/>
    <mergeCell ref="AB31:AF31"/>
    <mergeCell ref="B33:AF33"/>
    <mergeCell ref="B34:AA34"/>
    <mergeCell ref="AB34:AF34"/>
    <mergeCell ref="C35:AA35"/>
    <mergeCell ref="AE35:AF35"/>
    <mergeCell ref="B45:M45"/>
    <mergeCell ref="O45:Z45"/>
    <mergeCell ref="AB45:AF45"/>
    <mergeCell ref="B46:M46"/>
    <mergeCell ref="O46:Z46"/>
    <mergeCell ref="AB46:AF46"/>
    <mergeCell ref="B40:AF40"/>
    <mergeCell ref="B41:AF41"/>
    <mergeCell ref="B43:AF43"/>
    <mergeCell ref="B44:M44"/>
    <mergeCell ref="O44:Z44"/>
    <mergeCell ref="AB44:AF44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</mergeCells>
  <conditionalFormatting sqref="L51 AD32 AB31 AB37 AB39">
    <cfRule type="cellIs" dxfId="323" priority="13" operator="between">
      <formula>0.01</formula>
      <formula>0.59</formula>
    </cfRule>
    <cfRule type="cellIs" dxfId="322" priority="14" operator="between">
      <formula>0.6</formula>
      <formula>0.79</formula>
    </cfRule>
    <cfRule type="cellIs" dxfId="321" priority="15" operator="between">
      <formula>0.8</formula>
      <formula>1</formula>
    </cfRule>
  </conditionalFormatting>
  <conditionalFormatting sqref="Y56">
    <cfRule type="cellIs" dxfId="320" priority="10" stopIfTrue="1" operator="equal">
      <formula>"alta"</formula>
    </cfRule>
    <cfRule type="cellIs" dxfId="319" priority="11" stopIfTrue="1" operator="equal">
      <formula>"media"</formula>
    </cfRule>
    <cfRule type="cellIs" dxfId="318" priority="12" stopIfTrue="1" operator="equal">
      <formula>"baja"</formula>
    </cfRule>
  </conditionalFormatting>
  <conditionalFormatting sqref="AC51">
    <cfRule type="cellIs" dxfId="317" priority="4" operator="between">
      <formula>0.01</formula>
      <formula>0.59</formula>
    </cfRule>
    <cfRule type="cellIs" dxfId="316" priority="5" operator="between">
      <formula>0.6</formula>
      <formula>0.79</formula>
    </cfRule>
    <cfRule type="cellIs" dxfId="315" priority="6" operator="between">
      <formula>0.8</formula>
      <formula>1</formula>
    </cfRule>
  </conditionalFormatting>
  <conditionalFormatting sqref="AD38">
    <cfRule type="cellIs" dxfId="314" priority="1" operator="between">
      <formula>0.01</formula>
      <formula>0.59</formula>
    </cfRule>
    <cfRule type="cellIs" dxfId="313" priority="2" operator="between">
      <formula>0.6</formula>
      <formula>0.79</formula>
    </cfRule>
    <cfRule type="cellIs" dxfId="312" priority="3" operator="between">
      <formula>0.8</formula>
      <formula>1</formula>
    </cfRule>
  </conditionalFormatting>
  <dataValidations count="3">
    <dataValidation type="list" allowBlank="1" showErrorMessage="1" sqref="AC35:AC36" xr:uid="{00000000-0002-0000-2C00-000000000000}">
      <formula1>"0,1,2,3"</formula1>
    </dataValidation>
    <dataValidation type="list" allowBlank="1" showErrorMessage="1" sqref="AC21:AC23 AC25:AC30" xr:uid="{00000000-0002-0000-2C00-000001000000}">
      <formula1>"1,0"</formula1>
    </dataValidation>
    <dataValidation allowBlank="1" showErrorMessage="1" sqref="AD21:AD23 AD35:AD36 AD25:AD30" xr:uid="{00000000-0002-0000-2C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278B7882-5D1D-4914-B777-5F0905F0D4A3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BA1A4EE4-F45F-4656-843C-7F6B90D6A5E9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82353D5C-6E57-4807-AE3D-04B5D13006E1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C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2C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FFFF0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629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36" t="s">
        <v>630</v>
      </c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7"/>
      <c r="T25" s="337"/>
      <c r="U25" s="337"/>
      <c r="V25" s="337"/>
      <c r="W25" s="337"/>
      <c r="X25" s="337"/>
      <c r="Y25" s="337"/>
      <c r="Z25" s="337"/>
      <c r="AA25" s="338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41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2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4</v>
      </c>
      <c r="U53" s="332"/>
      <c r="V53" s="332"/>
      <c r="W53" s="332"/>
      <c r="X53" s="332"/>
      <c r="Y53" s="298" t="str">
        <f>IF(T53=0,"",IF(AND(T53&gt;=6,T53&lt;=9),"Alta",IF(AND(T53&gt;=3,T53&lt;=5),"Media","Baja")))</f>
        <v>Media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Auditoría Documental y Evaluación Anual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1:AA21"/>
    <mergeCell ref="AE21:AF21"/>
    <mergeCell ref="C26:AA26"/>
    <mergeCell ref="AE26:AF26"/>
    <mergeCell ref="C27:AA27"/>
    <mergeCell ref="AE27:AF27"/>
    <mergeCell ref="C25:AA25"/>
    <mergeCell ref="AE25:AF25"/>
    <mergeCell ref="C22:AA22"/>
    <mergeCell ref="AE22:AF22"/>
    <mergeCell ref="C23:AA23"/>
    <mergeCell ref="AE23:AF23"/>
    <mergeCell ref="B24:AA24"/>
    <mergeCell ref="AB24:AF24"/>
    <mergeCell ref="B28:AA28"/>
    <mergeCell ref="AB28:AF28"/>
    <mergeCell ref="B38:AF38"/>
    <mergeCell ref="B30:AF30"/>
    <mergeCell ref="B31:AA31"/>
    <mergeCell ref="AB31:AF3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40:AF40"/>
    <mergeCell ref="B41:M41"/>
    <mergeCell ref="O41:Z41"/>
    <mergeCell ref="AB41:AF41"/>
    <mergeCell ref="B42:M42"/>
    <mergeCell ref="O42:Z42"/>
    <mergeCell ref="AB42:AF42"/>
    <mergeCell ref="B49:AF49"/>
    <mergeCell ref="B43:M43"/>
    <mergeCell ref="O43:Z43"/>
    <mergeCell ref="AB43:AF43"/>
    <mergeCell ref="B45:AF45"/>
    <mergeCell ref="B46:N46"/>
    <mergeCell ref="Q46:Y46"/>
    <mergeCell ref="AB46:AF46"/>
    <mergeCell ref="B47:AF47"/>
    <mergeCell ref="B48:K48"/>
    <mergeCell ref="L48:T48"/>
    <mergeCell ref="U48:AB48"/>
    <mergeCell ref="AC48:AF48"/>
    <mergeCell ref="B55:F56"/>
    <mergeCell ref="G55:S56"/>
    <mergeCell ref="T55:W56"/>
    <mergeCell ref="X55:AF56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308" priority="13" operator="between">
      <formula>0.01</formula>
      <formula>0.59</formula>
    </cfRule>
    <cfRule type="cellIs" dxfId="307" priority="14" operator="between">
      <formula>0.6</formula>
      <formula>0.79</formula>
    </cfRule>
    <cfRule type="cellIs" dxfId="306" priority="15" operator="between">
      <formula>0.8</formula>
      <formula>1</formula>
    </cfRule>
  </conditionalFormatting>
  <conditionalFormatting sqref="Y53">
    <cfRule type="cellIs" dxfId="305" priority="10" stopIfTrue="1" operator="equal">
      <formula>"alta"</formula>
    </cfRule>
    <cfRule type="cellIs" dxfId="304" priority="11" stopIfTrue="1" operator="equal">
      <formula>"media"</formula>
    </cfRule>
    <cfRule type="cellIs" dxfId="303" priority="12" stopIfTrue="1" operator="equal">
      <formula>"baja"</formula>
    </cfRule>
  </conditionalFormatting>
  <conditionalFormatting sqref="AC48">
    <cfRule type="cellIs" dxfId="302" priority="4" operator="between">
      <formula>0.01</formula>
      <formula>0.59</formula>
    </cfRule>
    <cfRule type="cellIs" dxfId="301" priority="5" operator="between">
      <formula>0.6</formula>
      <formula>0.79</formula>
    </cfRule>
    <cfRule type="cellIs" dxfId="300" priority="6" operator="between">
      <formula>0.8</formula>
      <formula>1</formula>
    </cfRule>
  </conditionalFormatting>
  <conditionalFormatting sqref="AD35">
    <cfRule type="cellIs" dxfId="299" priority="1" operator="between">
      <formula>0.01</formula>
      <formula>0.59</formula>
    </cfRule>
    <cfRule type="cellIs" dxfId="298" priority="2" operator="between">
      <formula>0.6</formula>
      <formula>0.79</formula>
    </cfRule>
    <cfRule type="cellIs" dxfId="297" priority="3" operator="between">
      <formula>0.8</formula>
      <formula>1</formula>
    </cfRule>
  </conditionalFormatting>
  <dataValidations count="3">
    <dataValidation allowBlank="1" showErrorMessage="1" sqref="AD32:AD33 AD21:AD23 AD25:AD27" xr:uid="{00000000-0002-0000-2D00-000000000000}"/>
    <dataValidation type="list" allowBlank="1" showErrorMessage="1" sqref="AC21:AC23 AC25:AC27" xr:uid="{00000000-0002-0000-2D00-000001000000}">
      <formula1>"1,0"</formula1>
    </dataValidation>
    <dataValidation type="list" allowBlank="1" showErrorMessage="1" sqref="AC32:AC33" xr:uid="{00000000-0002-0000-2D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36206B98-7F75-42BE-AD91-1D89A2CA478E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CEC6DE44-0961-4210-88F6-4EE92C8C8B75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32494441-A31C-418B-B710-D4B5C8F6FC6E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D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2D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FFFF0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631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632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:AD30" si="1">AB26*AC26</f>
        <v>0</v>
      </c>
      <c r="AE26" s="229"/>
      <c r="AF26" s="230"/>
    </row>
    <row r="27" spans="2:32" ht="30" customHeight="1">
      <c r="B27" s="41">
        <v>3</v>
      </c>
      <c r="C27" s="228" t="s">
        <v>349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28" t="s">
        <v>633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0.15</v>
      </c>
      <c r="AC28" s="13"/>
      <c r="AD28" s="12">
        <f t="shared" si="1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 t="shared" si="1"/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 t="shared" si="1"/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2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4</v>
      </c>
      <c r="U56" s="332"/>
      <c r="V56" s="332"/>
      <c r="W56" s="332"/>
      <c r="X56" s="332"/>
      <c r="Y56" s="298" t="str">
        <f>IF(T56=0,"",IF(AND(T56&gt;=6,T56&lt;=9),"Alta",IF(AND(T56&gt;=3,T56&lt;=5),"Media","Baja")))</f>
        <v>Media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Auditoría Documental y Evaluación Anual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5:AA25"/>
    <mergeCell ref="AE25:AF25"/>
    <mergeCell ref="C29:AA29"/>
    <mergeCell ref="AE29:AF29"/>
    <mergeCell ref="C30:AA30"/>
    <mergeCell ref="AE30:AF30"/>
    <mergeCell ref="C26:AA26"/>
    <mergeCell ref="AE26:AF26"/>
    <mergeCell ref="C27:AA27"/>
    <mergeCell ref="AE27:AF27"/>
    <mergeCell ref="C28:AA28"/>
    <mergeCell ref="AE28:AF28"/>
    <mergeCell ref="C36:AA36"/>
    <mergeCell ref="AE36:AF36"/>
    <mergeCell ref="B37:AA37"/>
    <mergeCell ref="AB37:AF37"/>
    <mergeCell ref="B39:AA39"/>
    <mergeCell ref="AB39:AF39"/>
    <mergeCell ref="B31:AA31"/>
    <mergeCell ref="AB31:AF31"/>
    <mergeCell ref="B33:AF33"/>
    <mergeCell ref="B34:AA34"/>
    <mergeCell ref="AB34:AF34"/>
    <mergeCell ref="C35:AA35"/>
    <mergeCell ref="AE35:AF35"/>
    <mergeCell ref="B45:M45"/>
    <mergeCell ref="O45:Z45"/>
    <mergeCell ref="AB45:AF45"/>
    <mergeCell ref="B46:M46"/>
    <mergeCell ref="O46:Z46"/>
    <mergeCell ref="AB46:AF46"/>
    <mergeCell ref="B40:AF40"/>
    <mergeCell ref="B41:AF41"/>
    <mergeCell ref="B43:AF43"/>
    <mergeCell ref="B44:M44"/>
    <mergeCell ref="O44:Z44"/>
    <mergeCell ref="AB44:AF44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</mergeCells>
  <conditionalFormatting sqref="L51 AD32 AB31 AB37 AB39">
    <cfRule type="cellIs" dxfId="293" priority="13" operator="between">
      <formula>0.01</formula>
      <formula>0.59</formula>
    </cfRule>
    <cfRule type="cellIs" dxfId="292" priority="14" operator="between">
      <formula>0.6</formula>
      <formula>0.79</formula>
    </cfRule>
    <cfRule type="cellIs" dxfId="291" priority="15" operator="between">
      <formula>0.8</formula>
      <formula>1</formula>
    </cfRule>
  </conditionalFormatting>
  <conditionalFormatting sqref="Y56">
    <cfRule type="cellIs" dxfId="290" priority="10" stopIfTrue="1" operator="equal">
      <formula>"alta"</formula>
    </cfRule>
    <cfRule type="cellIs" dxfId="289" priority="11" stopIfTrue="1" operator="equal">
      <formula>"media"</formula>
    </cfRule>
    <cfRule type="cellIs" dxfId="288" priority="12" stopIfTrue="1" operator="equal">
      <formula>"baja"</formula>
    </cfRule>
  </conditionalFormatting>
  <conditionalFormatting sqref="AC51">
    <cfRule type="cellIs" dxfId="287" priority="4" operator="between">
      <formula>0.01</formula>
      <formula>0.59</formula>
    </cfRule>
    <cfRule type="cellIs" dxfId="286" priority="5" operator="between">
      <formula>0.6</formula>
      <formula>0.79</formula>
    </cfRule>
    <cfRule type="cellIs" dxfId="285" priority="6" operator="between">
      <formula>0.8</formula>
      <formula>1</formula>
    </cfRule>
  </conditionalFormatting>
  <conditionalFormatting sqref="AD38">
    <cfRule type="cellIs" dxfId="284" priority="1" operator="between">
      <formula>0.01</formula>
      <formula>0.59</formula>
    </cfRule>
    <cfRule type="cellIs" dxfId="283" priority="2" operator="between">
      <formula>0.6</formula>
      <formula>0.79</formula>
    </cfRule>
    <cfRule type="cellIs" dxfId="282" priority="3" operator="between">
      <formula>0.8</formula>
      <formula>1</formula>
    </cfRule>
  </conditionalFormatting>
  <dataValidations count="3">
    <dataValidation type="list" allowBlank="1" showErrorMessage="1" sqref="AC35:AC36" xr:uid="{00000000-0002-0000-2E00-000000000000}">
      <formula1>"0,1,2,3"</formula1>
    </dataValidation>
    <dataValidation type="list" allowBlank="1" showErrorMessage="1" sqref="AC21:AC23 AC25:AC30" xr:uid="{00000000-0002-0000-2E00-000001000000}">
      <formula1>"1,0"</formula1>
    </dataValidation>
    <dataValidation allowBlank="1" showErrorMessage="1" sqref="AD35:AD36 AD21:AD23 AD25:AD30" xr:uid="{00000000-0002-0000-2E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CABE91E4-ACB7-4D25-9C80-9501BD238869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2559EDFC-818A-484C-9995-2004F91CE85D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51569F96-325E-46C1-87AA-7B2E26F80B7B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E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2E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634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635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</v>
      </c>
      <c r="AC25" s="13"/>
      <c r="AD25" s="12">
        <f t="shared" ref="AD25:AD29" si="0">AB25*AC25</f>
        <v>0</v>
      </c>
      <c r="AE25" s="229"/>
      <c r="AF25" s="230"/>
    </row>
    <row r="26" spans="2:32" ht="30" customHeight="1">
      <c r="B26" s="41">
        <v>2</v>
      </c>
      <c r="C26" s="228" t="s">
        <v>636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28" t="s">
        <v>637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0.2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 t="shared" si="0"/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4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8:AA28"/>
    <mergeCell ref="AE28:AF28"/>
    <mergeCell ref="C29:AA29"/>
    <mergeCell ref="AE29:AF29"/>
    <mergeCell ref="C25:AA25"/>
    <mergeCell ref="AE25:AF25"/>
    <mergeCell ref="C26:AA26"/>
    <mergeCell ref="AE26:AF26"/>
    <mergeCell ref="C27:AA27"/>
    <mergeCell ref="AE27:AF27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</mergeCells>
  <conditionalFormatting sqref="L50 AD31 AB30 AB36 AB38">
    <cfRule type="cellIs" dxfId="278" priority="13" operator="between">
      <formula>0.01</formula>
      <formula>0.59</formula>
    </cfRule>
    <cfRule type="cellIs" dxfId="277" priority="14" operator="between">
      <formula>0.6</formula>
      <formula>0.79</formula>
    </cfRule>
    <cfRule type="cellIs" dxfId="276" priority="15" operator="between">
      <formula>0.8</formula>
      <formula>1</formula>
    </cfRule>
  </conditionalFormatting>
  <conditionalFormatting sqref="Y55">
    <cfRule type="cellIs" dxfId="275" priority="10" stopIfTrue="1" operator="equal">
      <formula>"alta"</formula>
    </cfRule>
    <cfRule type="cellIs" dxfId="274" priority="11" stopIfTrue="1" operator="equal">
      <formula>"media"</formula>
    </cfRule>
    <cfRule type="cellIs" dxfId="273" priority="12" stopIfTrue="1" operator="equal">
      <formula>"baja"</formula>
    </cfRule>
  </conditionalFormatting>
  <conditionalFormatting sqref="AC50">
    <cfRule type="cellIs" dxfId="272" priority="4" operator="between">
      <formula>0.01</formula>
      <formula>0.59</formula>
    </cfRule>
    <cfRule type="cellIs" dxfId="271" priority="5" operator="between">
      <formula>0.6</formula>
      <formula>0.79</formula>
    </cfRule>
    <cfRule type="cellIs" dxfId="270" priority="6" operator="between">
      <formula>0.8</formula>
      <formula>1</formula>
    </cfRule>
  </conditionalFormatting>
  <conditionalFormatting sqref="AD37">
    <cfRule type="cellIs" dxfId="269" priority="1" operator="between">
      <formula>0.01</formula>
      <formula>0.59</formula>
    </cfRule>
    <cfRule type="cellIs" dxfId="268" priority="2" operator="between">
      <formula>0.6</formula>
      <formula>0.79</formula>
    </cfRule>
    <cfRule type="cellIs" dxfId="267" priority="3" operator="between">
      <formula>0.8</formula>
      <formula>1</formula>
    </cfRule>
  </conditionalFormatting>
  <dataValidations count="3">
    <dataValidation allowBlank="1" showErrorMessage="1" sqref="AD34:AD35 AD21:AD23 AD25:AD29" xr:uid="{00000000-0002-0000-2F00-000000000000}"/>
    <dataValidation type="list" allowBlank="1" showErrorMessage="1" sqref="AC21:AC23 AC25:AC29" xr:uid="{00000000-0002-0000-2F00-000001000000}">
      <formula1>"1,0"</formula1>
    </dataValidation>
    <dataValidation type="list" allowBlank="1" showErrorMessage="1" sqref="AC34:AC35" xr:uid="{00000000-0002-0000-2F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29CCACC-15B3-470E-8283-844489CACEBD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F814AD68-5B3E-48EC-AD86-747B19A72612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0CEDDCA9-0384-4D4C-B0EB-865C7E8FE1F4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2F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2F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FF7C80"/>
  </sheetPr>
  <dimension ref="A1:T11"/>
  <sheetViews>
    <sheetView showGridLines="0" zoomScaleNormal="100" workbookViewId="0">
      <selection sqref="A1:D3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77" t="s">
        <v>26</v>
      </c>
      <c r="C8" s="78" t="s">
        <v>638</v>
      </c>
      <c r="D8" s="78" t="s">
        <v>639</v>
      </c>
      <c r="E8" s="77">
        <v>4578383</v>
      </c>
      <c r="F8" s="77"/>
      <c r="G8" s="79" t="s">
        <v>640</v>
      </c>
      <c r="H8" s="77" t="s">
        <v>641</v>
      </c>
      <c r="I8" s="78" t="s">
        <v>42</v>
      </c>
      <c r="J8" s="78" t="s">
        <v>642</v>
      </c>
      <c r="K8" s="78" t="s">
        <v>642</v>
      </c>
      <c r="L8" s="78" t="s">
        <v>322</v>
      </c>
      <c r="M8" s="78" t="s">
        <v>36</v>
      </c>
      <c r="N8" s="78" t="s">
        <v>643</v>
      </c>
      <c r="O8" s="78" t="s">
        <v>36</v>
      </c>
      <c r="P8" s="78">
        <v>2</v>
      </c>
      <c r="Q8" s="78">
        <v>2</v>
      </c>
      <c r="R8" s="78">
        <f>P8*Q8</f>
        <v>4</v>
      </c>
      <c r="S8" s="78" t="str">
        <f>IF(R8=0,"",IF(AND(R8&gt;=6,R8&lt;=9),"Alta",IF(AND(R8&gt;=3,R8&lt;=5),"Media","Baja")))</f>
        <v>Media</v>
      </c>
      <c r="T8" s="77" t="str">
        <f>IF(S8="Alta",'LISTAS Y CRITERIOS CRITICIDAD'!$C$18,IF(S8="Media",'LISTAS Y CRITERIOS CRITICIDAD'!$C$19,IF(S8="Baja",'LISTAS Y CRITERIOS CRITICIDAD'!$C$20,"")))</f>
        <v>Auditoría Documental y Evaluación Anual</v>
      </c>
    </row>
    <row r="9" spans="1:20" s="8" customFormat="1" ht="41.25" customHeight="1">
      <c r="A9" s="99">
        <v>2</v>
      </c>
      <c r="B9" s="99" t="s">
        <v>26</v>
      </c>
      <c r="C9" s="100" t="s">
        <v>644</v>
      </c>
      <c r="D9" s="100" t="s">
        <v>645</v>
      </c>
      <c r="E9" s="99">
        <v>6669600</v>
      </c>
      <c r="F9" s="99">
        <v>3042931875</v>
      </c>
      <c r="G9" s="101" t="s">
        <v>646</v>
      </c>
      <c r="H9" s="99" t="s">
        <v>647</v>
      </c>
      <c r="I9" s="99" t="s">
        <v>42</v>
      </c>
      <c r="J9" s="100" t="s">
        <v>648</v>
      </c>
      <c r="K9" s="100" t="s">
        <v>649</v>
      </c>
      <c r="L9" s="100" t="s">
        <v>322</v>
      </c>
      <c r="M9" s="100" t="s">
        <v>36</v>
      </c>
      <c r="N9" s="100" t="s">
        <v>650</v>
      </c>
      <c r="O9" s="100" t="s">
        <v>36</v>
      </c>
      <c r="P9" s="100">
        <v>2</v>
      </c>
      <c r="Q9" s="100">
        <v>2</v>
      </c>
      <c r="R9" s="100">
        <f t="shared" ref="R9:R11" si="0">P9*Q9</f>
        <v>4</v>
      </c>
      <c r="S9" s="7" t="str">
        <f t="shared" ref="S9:S11" si="1">IF(R9=0,"",IF(AND(R9&gt;=6,R9&lt;=9),"Alta",IF(AND(R9&gt;=3,R9&lt;=5),"Media","Baja")))</f>
        <v>Media</v>
      </c>
      <c r="T9" s="2" t="str">
        <f>IF(S9="Alta",'LISTAS Y CRITERIOS CRITICIDAD'!$C$18,IF(S9="Media",'LISTAS Y CRITERIOS CRITICIDAD'!$C$19,IF(S9="Baja",'LISTAS Y CRITERIOS CRITICIDAD'!$C$20,"")))</f>
        <v>Auditoría Documental y Evaluación Anual</v>
      </c>
    </row>
    <row r="10" spans="1:20" s="8" customFormat="1" ht="41.25" customHeight="1">
      <c r="A10" s="6">
        <v>3</v>
      </c>
      <c r="B10" s="2" t="s">
        <v>26</v>
      </c>
      <c r="C10" s="7" t="s">
        <v>651</v>
      </c>
      <c r="D10" s="7" t="s">
        <v>652</v>
      </c>
      <c r="E10" s="2">
        <v>6343409</v>
      </c>
      <c r="F10" s="2"/>
      <c r="G10" s="3" t="s">
        <v>653</v>
      </c>
      <c r="H10" s="2" t="s">
        <v>654</v>
      </c>
      <c r="I10" s="7" t="s">
        <v>565</v>
      </c>
      <c r="J10" s="7" t="s">
        <v>648</v>
      </c>
      <c r="K10" s="7" t="s">
        <v>649</v>
      </c>
      <c r="L10" s="7" t="s">
        <v>322</v>
      </c>
      <c r="M10" s="7" t="s">
        <v>36</v>
      </c>
      <c r="N10" s="7" t="s">
        <v>650</v>
      </c>
      <c r="O10" s="7" t="s">
        <v>36</v>
      </c>
      <c r="P10" s="7">
        <v>2</v>
      </c>
      <c r="Q10" s="7">
        <v>2</v>
      </c>
      <c r="R10" s="7">
        <f t="shared" si="0"/>
        <v>4</v>
      </c>
      <c r="S10" s="7" t="str">
        <f t="shared" si="1"/>
        <v>Media</v>
      </c>
      <c r="T10" s="2" t="str">
        <f>IF(S10="Alta",'LISTAS Y CRITERIOS CRITICIDAD'!$C$18,IF(S10="Media",'LISTAS Y CRITERIOS CRITICIDAD'!$C$19,IF(S10="Baja",'LISTAS Y CRITERIOS CRITICIDAD'!$C$20,"")))</f>
        <v>Auditoría Documental y Evaluación Anual</v>
      </c>
    </row>
    <row r="11" spans="1:20" s="8" customFormat="1" ht="41.25" customHeight="1">
      <c r="A11" s="6">
        <v>4</v>
      </c>
      <c r="B11" s="2" t="s">
        <v>26</v>
      </c>
      <c r="C11" s="7" t="s">
        <v>655</v>
      </c>
      <c r="D11" s="7" t="s">
        <v>656</v>
      </c>
      <c r="E11" s="2">
        <v>6343409</v>
      </c>
      <c r="F11" s="2"/>
      <c r="G11" s="3" t="s">
        <v>653</v>
      </c>
      <c r="H11" s="2" t="s">
        <v>654</v>
      </c>
      <c r="I11" s="2" t="s">
        <v>565</v>
      </c>
      <c r="J11" s="7" t="s">
        <v>648</v>
      </c>
      <c r="K11" s="7" t="s">
        <v>649</v>
      </c>
      <c r="L11" s="7" t="s">
        <v>322</v>
      </c>
      <c r="M11" s="7" t="s">
        <v>36</v>
      </c>
      <c r="N11" s="7" t="s">
        <v>650</v>
      </c>
      <c r="O11" s="7" t="s">
        <v>36</v>
      </c>
      <c r="P11" s="7">
        <v>2</v>
      </c>
      <c r="Q11" s="7">
        <v>2</v>
      </c>
      <c r="R11" s="7">
        <f t="shared" si="0"/>
        <v>4</v>
      </c>
      <c r="S11" s="7" t="str">
        <f t="shared" si="1"/>
        <v>Media</v>
      </c>
      <c r="T11" s="2" t="str">
        <f>IF(S11="Alta",'LISTAS Y CRITERIOS CRITICIDAD'!$C$18,IF(S11="Media",'LISTAS Y CRITERIOS CRITICIDAD'!$C$19,IF(S11="Baja",'LISTAS Y CRITERIOS CRITICIDAD'!$C$20,"")))</f>
        <v>Auditoría Documental y Evaluación Anual</v>
      </c>
    </row>
  </sheetData>
  <autoFilter ref="A5:T9" xr:uid="{00000000-0009-0000-0000-000030000000}">
    <filterColumn colId="12" showButton="0"/>
    <filterColumn colId="13" showButton="0"/>
    <filterColumn colId="15" showButton="0"/>
  </autoFilter>
  <dataConsolidate/>
  <mergeCells count="21"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M5:O6"/>
    <mergeCell ref="P5:Q6"/>
    <mergeCell ref="R5:R7"/>
    <mergeCell ref="S5:S7"/>
    <mergeCell ref="T5:T7"/>
  </mergeCells>
  <conditionalFormatting sqref="S8:S11">
    <cfRule type="cellIs" dxfId="263" priority="25" stopIfTrue="1" operator="equal">
      <formula>"alta"</formula>
    </cfRule>
    <cfRule type="cellIs" dxfId="262" priority="26" stopIfTrue="1" operator="equal">
      <formula>"media"</formula>
    </cfRule>
    <cfRule type="cellIs" dxfId="261" priority="27" stopIfTrue="1" operator="equal">
      <formula>"baja"</formula>
    </cfRule>
  </conditionalFormatting>
  <dataValidations count="1">
    <dataValidation type="list" allowBlank="1" showInputMessage="1" showErrorMessage="1" sqref="N12:N1048576" xr:uid="{00000000-0002-0000-3000-000000000000}">
      <formula1>$A$10:$A$11</formula1>
    </dataValidation>
  </dataValidations>
  <pageMargins left="1.2649999999999999" right="0.7" top="0.75" bottom="0.75" header="0.3" footer="0.3"/>
  <pageSetup paperSize="9" scale="38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8" operator="containsText" id="{A38B2467-11C7-4AF5-9438-4FE499106538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29" operator="containsText" id="{2CC23911-6133-4C80-B461-F23AC8C88FE5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30" operator="containsText" id="{F2B1F2B4-84AE-4FD8-ACEF-BC5C52688ED7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3000-000001000000}">
          <x14:formula1>
            <xm:f>'LISTAS Y CRITERIOS CRITICIDAD'!$F$15:$F$17</xm:f>
          </x14:formula1>
          <xm:sqref>Q8:Q11</xm:sqref>
        </x14:dataValidation>
        <x14:dataValidation type="list" allowBlank="1" showInputMessage="1" showErrorMessage="1" xr:uid="{00000000-0002-0000-3000-000002000000}">
          <x14:formula1>
            <xm:f>'LISTAS Y CRITERIOS CRITICIDAD'!$F$7:$F$10</xm:f>
          </x14:formula1>
          <xm:sqref>P8:P11</xm:sqref>
        </x14:dataValidation>
        <x14:dataValidation type="list" allowBlank="1" showInputMessage="1" showErrorMessage="1" xr:uid="{00000000-0002-0000-3000-000003000000}">
          <x14:formula1>
            <xm:f>'LISTAS Y CRITERIOS CRITICIDAD'!$C$7:$C$14</xm:f>
          </x14:formula1>
          <xm:sqref>L8:L11</xm:sqref>
        </x14:dataValidation>
        <x14:dataValidation type="list" allowBlank="1" showInputMessage="1" showErrorMessage="1" xr:uid="{00000000-0002-0000-3000-000004000000}">
          <x14:formula1>
            <xm:f>'LISTAS Y CRITERIOS CRITICIDAD'!$A$22:$A$30</xm:f>
          </x14:formula1>
          <xm:sqref>O8:O11</xm:sqref>
        </x14:dataValidation>
        <x14:dataValidation type="list" allowBlank="1" showInputMessage="1" showErrorMessage="1" xr:uid="{00000000-0002-0000-3000-000005000000}">
          <x14:formula1>
            <xm:f>'LISTAS Y CRITERIOS CRITICIDAD'!$A$3:$A$9</xm:f>
          </x14:formula1>
          <xm:sqref>M8:M11</xm:sqref>
        </x14:dataValidation>
        <x14:dataValidation type="list" allowBlank="1" showInputMessage="1" showErrorMessage="1" xr:uid="{00000000-0002-0000-3000-000006000000}">
          <x14:formula1>
            <xm:f>'LISTAS Y CRITERIOS CRITICIDAD'!$A$11:$A$20</xm:f>
          </x14:formula1>
          <xm:sqref>N4:N11</xm:sqref>
        </x14:dataValidation>
        <x14:dataValidation type="list" allowBlank="1" showInputMessage="1" showErrorMessage="1" xr:uid="{00000000-0002-0000-3000-000007000000}">
          <x14:formula1>
            <xm:f>'LISTAS Y CRITERIOS CRITICIDAD'!$C$2:$C$3</xm:f>
          </x14:formula1>
          <xm:sqref>B4:B1048576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>
    <tabColor rgb="FF00B050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FFFF00"/>
    <pageSetUpPr fitToPage="1"/>
  </sheetPr>
  <dimension ref="B1:AG55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642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SUM(AB25:AB26)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31" t="s">
        <v>150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0.35</v>
      </c>
      <c r="AC25" s="13"/>
      <c r="AD25" s="12">
        <f t="shared" ref="AD25:AD26" si="0">AB25*AC25</f>
        <v>0</v>
      </c>
      <c r="AE25" s="436"/>
      <c r="AF25" s="437"/>
    </row>
    <row r="26" spans="2:32" ht="30" customHeight="1">
      <c r="B26" s="41">
        <v>2</v>
      </c>
      <c r="C26" s="249" t="s">
        <v>151</v>
      </c>
      <c r="D26" s="438"/>
      <c r="E26" s="438"/>
      <c r="F26" s="438"/>
      <c r="G26" s="438"/>
      <c r="H26" s="438"/>
      <c r="I26" s="438"/>
      <c r="J26" s="438"/>
      <c r="K26" s="438"/>
      <c r="L26" s="438"/>
      <c r="M26" s="438"/>
      <c r="N26" s="438"/>
      <c r="O26" s="438"/>
      <c r="P26" s="438"/>
      <c r="Q26" s="438"/>
      <c r="R26" s="438"/>
      <c r="S26" s="438"/>
      <c r="T26" s="438"/>
      <c r="U26" s="438"/>
      <c r="V26" s="438"/>
      <c r="W26" s="438"/>
      <c r="X26" s="438"/>
      <c r="Y26" s="438"/>
      <c r="Z26" s="438"/>
      <c r="AA26" s="438"/>
      <c r="AB26" s="63">
        <v>0.35</v>
      </c>
      <c r="AC26" s="64"/>
      <c r="AD26" s="12">
        <f t="shared" si="0"/>
        <v>0</v>
      </c>
      <c r="AE26" s="439"/>
      <c r="AF26" s="440"/>
    </row>
    <row r="27" spans="2:32" ht="30" customHeight="1">
      <c r="B27" s="224" t="s">
        <v>152</v>
      </c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6">
        <f>SUM(AD21:AD23,AD25:AD26)</f>
        <v>0</v>
      </c>
      <c r="AC27" s="226"/>
      <c r="AD27" s="226"/>
      <c r="AE27" s="226"/>
      <c r="AF27" s="227"/>
    </row>
    <row r="28" spans="2:32" ht="6" customHeight="1">
      <c r="B28" s="65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7"/>
      <c r="AE28" s="67"/>
      <c r="AF28" s="68"/>
    </row>
    <row r="29" spans="2:32" ht="30" customHeight="1">
      <c r="B29" s="211" t="s">
        <v>153</v>
      </c>
      <c r="C29" s="212"/>
      <c r="D29" s="212"/>
      <c r="E29" s="212"/>
      <c r="F29" s="21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7"/>
    </row>
    <row r="30" spans="2:32" ht="30" customHeight="1">
      <c r="B30" s="214" t="s">
        <v>154</v>
      </c>
      <c r="C30" s="215"/>
      <c r="D30" s="215"/>
      <c r="E30" s="215"/>
      <c r="F30" s="215"/>
      <c r="G30" s="215"/>
      <c r="H30" s="215"/>
      <c r="I30" s="215"/>
      <c r="J30" s="215"/>
      <c r="K30" s="215"/>
      <c r="L30" s="215"/>
      <c r="M30" s="215"/>
      <c r="N30" s="215"/>
      <c r="O30" s="215"/>
      <c r="P30" s="215"/>
      <c r="Q30" s="215"/>
      <c r="R30" s="215"/>
      <c r="S30" s="215"/>
      <c r="T30" s="215"/>
      <c r="U30" s="215"/>
      <c r="V30" s="215"/>
      <c r="W30" s="215"/>
      <c r="X30" s="215"/>
      <c r="Y30" s="215"/>
      <c r="Z30" s="215"/>
      <c r="AA30" s="216"/>
      <c r="AB30" s="221">
        <f>SUM(AB31:AB32)</f>
        <v>1</v>
      </c>
      <c r="AC30" s="222"/>
      <c r="AD30" s="222"/>
      <c r="AE30" s="222"/>
      <c r="AF30" s="223"/>
    </row>
    <row r="31" spans="2:32" ht="30" customHeight="1">
      <c r="B31" s="41">
        <v>1</v>
      </c>
      <c r="C31" s="228" t="s">
        <v>155</v>
      </c>
      <c r="D31" s="432"/>
      <c r="E31" s="432"/>
      <c r="F31" s="432"/>
      <c r="G31" s="432"/>
      <c r="H31" s="432"/>
      <c r="I31" s="432"/>
      <c r="J31" s="432"/>
      <c r="K31" s="432"/>
      <c r="L31" s="432"/>
      <c r="M31" s="432"/>
      <c r="N31" s="432"/>
      <c r="O31" s="432"/>
      <c r="P31" s="432"/>
      <c r="Q31" s="432"/>
      <c r="R31" s="432"/>
      <c r="S31" s="432"/>
      <c r="T31" s="432"/>
      <c r="U31" s="432"/>
      <c r="V31" s="432"/>
      <c r="W31" s="432"/>
      <c r="X31" s="432"/>
      <c r="Y31" s="432"/>
      <c r="Z31" s="432"/>
      <c r="AA31" s="432"/>
      <c r="AB31" s="12">
        <v>0.6</v>
      </c>
      <c r="AC31" s="13"/>
      <c r="AD31" s="12">
        <f>IF(AC31=0,'LISTAS Y CRITERIOS CRITICIDAD'!$E$25,IF(AC31=1,'LISTAS Y CRITERIOS CRITICIDAD'!$E$26,IF(AC31=2,'LISTAS Y CRITERIOS CRITICIDAD'!$E$27,IF(AC31=3,'LISTAS Y CRITERIOS CRITICIDAD'!$E$28))))</f>
        <v>0</v>
      </c>
      <c r="AE31" s="229"/>
      <c r="AF31" s="230"/>
    </row>
    <row r="32" spans="2:32" ht="30" customHeight="1">
      <c r="B32" s="41">
        <v>2</v>
      </c>
      <c r="C32" s="228" t="s">
        <v>156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0.4</v>
      </c>
      <c r="AC32" s="13"/>
      <c r="AD32" s="12">
        <f>IF(AC32=0,'LISTAS Y CRITERIOS CRITICIDAD'!$E$29,IF(AC32=1,'LISTAS Y CRITERIOS CRITICIDAD'!$E$30,IF(AC32=2,'LISTAS Y CRITERIOS CRITICIDAD'!$E$31,IF(AC32=3,'LISTAS Y CRITERIOS CRITICIDAD'!$E$32))))</f>
        <v>0</v>
      </c>
      <c r="AE32" s="229"/>
      <c r="AF32" s="230"/>
    </row>
    <row r="33" spans="2:33" ht="30" customHeight="1">
      <c r="B33" s="224" t="s">
        <v>157</v>
      </c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6">
        <f>SUM(AD31:AD32)</f>
        <v>0</v>
      </c>
      <c r="AC33" s="226"/>
      <c r="AD33" s="226"/>
      <c r="AE33" s="226"/>
      <c r="AF33" s="243"/>
      <c r="AG33" s="52"/>
    </row>
    <row r="34" spans="2:33" ht="6" customHeight="1">
      <c r="B34" s="60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58"/>
      <c r="AE34" s="58"/>
      <c r="AF34" s="59"/>
    </row>
    <row r="35" spans="2:33" ht="30" customHeight="1">
      <c r="B35" s="240" t="s">
        <v>158</v>
      </c>
      <c r="C35" s="241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2"/>
      <c r="AB35" s="243">
        <f>(AB27+AB33)/2</f>
        <v>0</v>
      </c>
      <c r="AC35" s="244"/>
      <c r="AD35" s="244"/>
      <c r="AE35" s="244"/>
      <c r="AF35" s="245"/>
    </row>
    <row r="36" spans="2:33" ht="7.5" customHeight="1" thickBot="1">
      <c r="B36" s="246"/>
      <c r="C36" s="247"/>
      <c r="D36" s="247"/>
      <c r="E36" s="247"/>
      <c r="F36" s="247"/>
      <c r="G36" s="247"/>
      <c r="H36" s="247"/>
      <c r="I36" s="247"/>
      <c r="J36" s="247"/>
      <c r="K36" s="247"/>
      <c r="L36" s="247"/>
      <c r="M36" s="247"/>
      <c r="N36" s="247"/>
      <c r="O36" s="247"/>
      <c r="P36" s="247"/>
      <c r="Q36" s="247"/>
      <c r="R36" s="247"/>
      <c r="S36" s="247"/>
      <c r="T36" s="247"/>
      <c r="U36" s="247"/>
      <c r="V36" s="247"/>
      <c r="W36" s="247"/>
      <c r="X36" s="247"/>
      <c r="Y36" s="247"/>
      <c r="Z36" s="247"/>
      <c r="AA36" s="247"/>
      <c r="AB36" s="247"/>
      <c r="AC36" s="247"/>
      <c r="AD36" s="247"/>
      <c r="AE36" s="247"/>
      <c r="AF36" s="248"/>
    </row>
    <row r="37" spans="2:33" ht="18" customHeight="1">
      <c r="B37" s="232" t="s">
        <v>159</v>
      </c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33"/>
      <c r="R37" s="233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4"/>
    </row>
    <row r="38" spans="2:33" ht="3.75" customHeight="1">
      <c r="B38" s="52"/>
      <c r="AB38" s="11"/>
      <c r="AF38" s="53"/>
    </row>
    <row r="39" spans="2:33" ht="38.450000000000003" customHeight="1">
      <c r="B39" s="333" t="s">
        <v>160</v>
      </c>
      <c r="C39" s="334"/>
      <c r="D39" s="334"/>
      <c r="E39" s="334"/>
      <c r="F39" s="334"/>
      <c r="G39" s="334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4"/>
      <c r="U39" s="334"/>
      <c r="V39" s="334"/>
      <c r="W39" s="334"/>
      <c r="X39" s="334"/>
      <c r="Y39" s="334"/>
      <c r="Z39" s="334"/>
      <c r="AA39" s="334"/>
      <c r="AB39" s="334"/>
      <c r="AC39" s="334"/>
      <c r="AD39" s="334"/>
      <c r="AE39" s="334"/>
      <c r="AF39" s="335"/>
    </row>
    <row r="40" spans="2:33" ht="12.75" customHeight="1">
      <c r="B40" s="235" t="s">
        <v>161</v>
      </c>
      <c r="C40" s="236"/>
      <c r="D40" s="236"/>
      <c r="E40" s="236"/>
      <c r="F40" s="236"/>
      <c r="G40" s="236"/>
      <c r="H40" s="236"/>
      <c r="I40" s="236"/>
      <c r="J40" s="236"/>
      <c r="K40" s="236"/>
      <c r="L40" s="236"/>
      <c r="M40" s="236"/>
      <c r="N40" s="50"/>
      <c r="O40" s="236" t="s">
        <v>162</v>
      </c>
      <c r="P40" s="236"/>
      <c r="Q40" s="236"/>
      <c r="R40" s="236"/>
      <c r="S40" s="236"/>
      <c r="T40" s="236"/>
      <c r="U40" s="236"/>
      <c r="V40" s="236"/>
      <c r="W40" s="236"/>
      <c r="X40" s="236"/>
      <c r="Y40" s="236"/>
      <c r="Z40" s="236"/>
      <c r="AA40" s="14"/>
      <c r="AB40" s="238"/>
      <c r="AC40" s="238"/>
      <c r="AD40" s="238"/>
      <c r="AE40" s="238"/>
      <c r="AF40" s="239"/>
    </row>
    <row r="41" spans="2:33" ht="12.75" customHeight="1">
      <c r="B41" s="235" t="s">
        <v>163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164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" customHeight="1">
      <c r="B42" s="235" t="s">
        <v>165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1"/>
      <c r="O42" s="237"/>
      <c r="P42" s="237"/>
      <c r="Q42" s="237"/>
      <c r="R42" s="237"/>
      <c r="S42" s="237"/>
      <c r="T42" s="237"/>
      <c r="U42" s="237"/>
      <c r="V42" s="237"/>
      <c r="W42" s="237"/>
      <c r="X42" s="237"/>
      <c r="Y42" s="237"/>
      <c r="Z42" s="237"/>
      <c r="AA42" s="44"/>
      <c r="AB42" s="238"/>
      <c r="AC42" s="238"/>
      <c r="AD42" s="238"/>
      <c r="AE42" s="238"/>
      <c r="AF42" s="239"/>
    </row>
    <row r="43" spans="2:33" ht="4.5" customHeight="1" thickBot="1">
      <c r="B43" s="52"/>
      <c r="AB43" s="11"/>
      <c r="AF43" s="53"/>
    </row>
    <row r="44" spans="2:33" ht="18" customHeight="1">
      <c r="B44" s="232" t="s">
        <v>166</v>
      </c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4"/>
    </row>
    <row r="45" spans="2:33" ht="73.5" customHeight="1">
      <c r="B45" s="286" t="s">
        <v>167</v>
      </c>
      <c r="C45" s="287"/>
      <c r="D45" s="287"/>
      <c r="E45" s="287"/>
      <c r="F45" s="287"/>
      <c r="G45" s="287"/>
      <c r="H45" s="287"/>
      <c r="I45" s="287"/>
      <c r="J45" s="287"/>
      <c r="K45" s="287"/>
      <c r="L45" s="287"/>
      <c r="M45" s="287"/>
      <c r="N45" s="287"/>
      <c r="O45" s="54"/>
      <c r="P45" s="54"/>
      <c r="Q45" s="288" t="s">
        <v>168</v>
      </c>
      <c r="R45" s="288"/>
      <c r="S45" s="288"/>
      <c r="T45" s="288"/>
      <c r="U45" s="288"/>
      <c r="V45" s="288"/>
      <c r="W45" s="288"/>
      <c r="X45" s="288"/>
      <c r="Y45" s="288"/>
      <c r="Z45" s="54"/>
      <c r="AA45" s="55"/>
      <c r="AB45" s="289" t="s">
        <v>169</v>
      </c>
      <c r="AC45" s="289"/>
      <c r="AD45" s="289"/>
      <c r="AE45" s="289"/>
      <c r="AF45" s="290"/>
    </row>
    <row r="46" spans="2:33" ht="7.5" customHeight="1">
      <c r="B46" s="301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3"/>
      <c r="P46" s="303"/>
      <c r="Q46" s="302"/>
      <c r="R46" s="302"/>
      <c r="S46" s="302"/>
      <c r="T46" s="302"/>
      <c r="U46" s="302"/>
      <c r="V46" s="302"/>
      <c r="W46" s="302"/>
      <c r="X46" s="302"/>
      <c r="Y46" s="302"/>
      <c r="Z46" s="303"/>
      <c r="AA46" s="303"/>
      <c r="AB46" s="302"/>
      <c r="AC46" s="302"/>
      <c r="AD46" s="302"/>
      <c r="AE46" s="302"/>
      <c r="AF46" s="304"/>
    </row>
    <row r="47" spans="2:33" ht="34.5" customHeight="1">
      <c r="B47" s="292" t="s">
        <v>170</v>
      </c>
      <c r="C47" s="433"/>
      <c r="D47" s="433"/>
      <c r="E47" s="433"/>
      <c r="F47" s="433"/>
      <c r="G47" s="433"/>
      <c r="H47" s="433"/>
      <c r="I47" s="433"/>
      <c r="J47" s="433"/>
      <c r="K47" s="433"/>
      <c r="L47" s="226">
        <f>AB27</f>
        <v>0</v>
      </c>
      <c r="M47" s="226"/>
      <c r="N47" s="226"/>
      <c r="O47" s="226"/>
      <c r="P47" s="226"/>
      <c r="Q47" s="226"/>
      <c r="R47" s="226"/>
      <c r="S47" s="226"/>
      <c r="T47" s="226"/>
      <c r="U47" s="296" t="s">
        <v>171</v>
      </c>
      <c r="V47" s="296"/>
      <c r="W47" s="296"/>
      <c r="X47" s="296"/>
      <c r="Y47" s="296"/>
      <c r="Z47" s="296"/>
      <c r="AA47" s="296"/>
      <c r="AB47" s="296"/>
      <c r="AC47" s="226">
        <f>AB35</f>
        <v>0</v>
      </c>
      <c r="AD47" s="226"/>
      <c r="AE47" s="226"/>
      <c r="AF47" s="227"/>
    </row>
    <row r="48" spans="2:33" ht="7.5" customHeight="1" thickBot="1">
      <c r="B48" s="246"/>
      <c r="C48" s="247"/>
      <c r="D48" s="247"/>
      <c r="E48" s="247"/>
      <c r="F48" s="247"/>
      <c r="G48" s="247"/>
      <c r="H48" s="247"/>
      <c r="I48" s="247"/>
      <c r="J48" s="247"/>
      <c r="K48" s="247"/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8"/>
    </row>
    <row r="49" spans="2:32" ht="26.1" customHeight="1">
      <c r="B49" s="322" t="s">
        <v>172</v>
      </c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 t="s">
        <v>18</v>
      </c>
      <c r="U49" s="323"/>
      <c r="V49" s="323"/>
      <c r="W49" s="323"/>
      <c r="X49" s="323"/>
      <c r="Y49" s="323" t="s">
        <v>19</v>
      </c>
      <c r="Z49" s="323"/>
      <c r="AA49" s="323"/>
      <c r="AB49" s="323"/>
      <c r="AC49" s="323"/>
      <c r="AD49" s="326" t="s">
        <v>20</v>
      </c>
      <c r="AE49" s="326"/>
      <c r="AF49" s="327"/>
    </row>
    <row r="50" spans="2:32" ht="22.5" customHeight="1">
      <c r="B50" s="324"/>
      <c r="C50" s="325"/>
      <c r="D50" s="325"/>
      <c r="E50" s="325"/>
      <c r="F50" s="325"/>
      <c r="G50" s="325"/>
      <c r="H50" s="325"/>
      <c r="I50" s="325"/>
      <c r="J50" s="325"/>
      <c r="K50" s="325"/>
      <c r="L50" s="325"/>
      <c r="M50" s="325"/>
      <c r="N50" s="325"/>
      <c r="O50" s="325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8"/>
      <c r="AE50" s="328"/>
      <c r="AF50" s="329"/>
    </row>
    <row r="51" spans="2:32" ht="22.5" customHeight="1">
      <c r="B51" s="324" t="s">
        <v>24</v>
      </c>
      <c r="C51" s="325"/>
      <c r="D51" s="325"/>
      <c r="E51" s="325"/>
      <c r="F51" s="325"/>
      <c r="G51" s="325"/>
      <c r="H51" s="325"/>
      <c r="I51" s="325"/>
      <c r="J51" s="325"/>
      <c r="K51" s="325" t="s">
        <v>25</v>
      </c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36.950000000000003" customHeight="1" thickBot="1">
      <c r="B52" s="330">
        <v>2</v>
      </c>
      <c r="C52" s="331"/>
      <c r="D52" s="331"/>
      <c r="E52" s="331"/>
      <c r="F52" s="331"/>
      <c r="G52" s="331"/>
      <c r="H52" s="331"/>
      <c r="I52" s="331"/>
      <c r="J52" s="331"/>
      <c r="K52" s="331">
        <v>2</v>
      </c>
      <c r="L52" s="331"/>
      <c r="M52" s="331"/>
      <c r="N52" s="331"/>
      <c r="O52" s="331"/>
      <c r="P52" s="331"/>
      <c r="Q52" s="331"/>
      <c r="R52" s="331"/>
      <c r="S52" s="331"/>
      <c r="T52" s="332">
        <f>B52*K52</f>
        <v>4</v>
      </c>
      <c r="U52" s="332"/>
      <c r="V52" s="332"/>
      <c r="W52" s="332"/>
      <c r="X52" s="332"/>
      <c r="Y52" s="298" t="str">
        <f>IF(T52=0,"",IF(AND(T52&gt;=6,T52&lt;=9),"Alta",IF(AND(T52&gt;=3,T52&lt;=5),"Media","Baja")))</f>
        <v>Media</v>
      </c>
      <c r="Z52" s="298"/>
      <c r="AA52" s="298"/>
      <c r="AB52" s="298"/>
      <c r="AC52" s="298"/>
      <c r="AD52" s="299" t="str">
        <f>IF(Y52="Alta",'LISTAS Y CRITERIOS CRITICIDAD'!$C$18,IF(Y52="Media",'LISTAS Y CRITERIOS CRITICIDAD'!$C$19,IF(Y52="Baja",'LISTAS Y CRITERIOS CRITICIDAD'!$C$20,"")))</f>
        <v>Auditoría Documental y Evaluación Anual</v>
      </c>
      <c r="AE52" s="299"/>
      <c r="AF52" s="300"/>
    </row>
    <row r="53" spans="2:32" ht="15" customHeight="1" thickBot="1"/>
    <row r="54" spans="2:32" ht="15" customHeight="1">
      <c r="B54" s="308" t="s">
        <v>173</v>
      </c>
      <c r="C54" s="441"/>
      <c r="D54" s="441"/>
      <c r="E54" s="441"/>
      <c r="F54" s="442"/>
      <c r="G54" s="309"/>
      <c r="H54" s="443"/>
      <c r="I54" s="443"/>
      <c r="J54" s="443"/>
      <c r="K54" s="443"/>
      <c r="L54" s="443"/>
      <c r="M54" s="443"/>
      <c r="N54" s="443"/>
      <c r="O54" s="443"/>
      <c r="P54" s="443"/>
      <c r="Q54" s="443"/>
      <c r="R54" s="443"/>
      <c r="S54" s="444"/>
      <c r="T54" s="310" t="s">
        <v>174</v>
      </c>
      <c r="U54" s="311"/>
      <c r="V54" s="311"/>
      <c r="W54" s="312"/>
      <c r="X54" s="316"/>
      <c r="Y54" s="317"/>
      <c r="Z54" s="317"/>
      <c r="AA54" s="317"/>
      <c r="AB54" s="317"/>
      <c r="AC54" s="317"/>
      <c r="AD54" s="317"/>
      <c r="AE54" s="317"/>
      <c r="AF54" s="318"/>
    </row>
    <row r="55" spans="2:32" ht="15" customHeight="1" thickBot="1">
      <c r="B55" s="445"/>
      <c r="C55" s="446"/>
      <c r="D55" s="446"/>
      <c r="E55" s="446"/>
      <c r="F55" s="447"/>
      <c r="G55" s="448"/>
      <c r="H55" s="449"/>
      <c r="I55" s="449"/>
      <c r="J55" s="449"/>
      <c r="K55" s="449"/>
      <c r="L55" s="449"/>
      <c r="M55" s="449"/>
      <c r="N55" s="449"/>
      <c r="O55" s="449"/>
      <c r="P55" s="449"/>
      <c r="Q55" s="449"/>
      <c r="R55" s="449"/>
      <c r="S55" s="450"/>
      <c r="T55" s="313"/>
      <c r="U55" s="314"/>
      <c r="V55" s="314"/>
      <c r="W55" s="315"/>
      <c r="X55" s="319"/>
      <c r="Y55" s="320"/>
      <c r="Z55" s="320"/>
      <c r="AA55" s="320"/>
      <c r="AB55" s="320"/>
      <c r="AC55" s="320"/>
      <c r="AD55" s="320"/>
      <c r="AE55" s="320"/>
      <c r="AF55" s="321"/>
    </row>
  </sheetData>
  <mergeCells count="95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C25:AA25"/>
    <mergeCell ref="AE25:AF25"/>
    <mergeCell ref="C26:AA26"/>
    <mergeCell ref="AE26:AF26"/>
    <mergeCell ref="B27:AA27"/>
    <mergeCell ref="AB27:AF27"/>
    <mergeCell ref="B37:AF37"/>
    <mergeCell ref="B29:AF29"/>
    <mergeCell ref="B30:AA30"/>
    <mergeCell ref="AB30:AF30"/>
    <mergeCell ref="C31:AA31"/>
    <mergeCell ref="AE31:AF31"/>
    <mergeCell ref="C32:AA32"/>
    <mergeCell ref="AE32:AF32"/>
    <mergeCell ref="B33:AA33"/>
    <mergeCell ref="AB33:AF33"/>
    <mergeCell ref="B35:AA35"/>
    <mergeCell ref="AB35:AF35"/>
    <mergeCell ref="B36:AF36"/>
    <mergeCell ref="B39:AF39"/>
    <mergeCell ref="B40:M40"/>
    <mergeCell ref="O40:Z40"/>
    <mergeCell ref="AB40:AF40"/>
    <mergeCell ref="B41:M41"/>
    <mergeCell ref="O41:Z41"/>
    <mergeCell ref="AB41:AF41"/>
    <mergeCell ref="B48:AF48"/>
    <mergeCell ref="B42:M42"/>
    <mergeCell ref="O42:Z42"/>
    <mergeCell ref="AB42:AF42"/>
    <mergeCell ref="B44:AF44"/>
    <mergeCell ref="B45:N45"/>
    <mergeCell ref="Q45:Y45"/>
    <mergeCell ref="AB45:AF45"/>
    <mergeCell ref="B46:AF46"/>
    <mergeCell ref="B47:K47"/>
    <mergeCell ref="L47:T47"/>
    <mergeCell ref="U47:AB47"/>
    <mergeCell ref="AC47:AF47"/>
    <mergeCell ref="B54:F55"/>
    <mergeCell ref="G54:S55"/>
    <mergeCell ref="T54:W55"/>
    <mergeCell ref="X54:AF55"/>
    <mergeCell ref="B49:S50"/>
    <mergeCell ref="T49:X51"/>
    <mergeCell ref="Y49:AC51"/>
    <mergeCell ref="AD49:AF51"/>
    <mergeCell ref="B51:J51"/>
    <mergeCell ref="K51:S51"/>
    <mergeCell ref="B52:J52"/>
    <mergeCell ref="K52:S52"/>
    <mergeCell ref="T52:X52"/>
    <mergeCell ref="Y52:AC52"/>
    <mergeCell ref="AD52:AF52"/>
  </mergeCells>
  <conditionalFormatting sqref="L47 AD28 AB27 AB33 AB35">
    <cfRule type="cellIs" dxfId="257" priority="13" operator="between">
      <formula>0.01</formula>
      <formula>0.59</formula>
    </cfRule>
    <cfRule type="cellIs" dxfId="256" priority="14" operator="between">
      <formula>0.6</formula>
      <formula>0.79</formula>
    </cfRule>
    <cfRule type="cellIs" dxfId="255" priority="15" operator="between">
      <formula>0.8</formula>
      <formula>1</formula>
    </cfRule>
  </conditionalFormatting>
  <conditionalFormatting sqref="Y52">
    <cfRule type="cellIs" dxfId="254" priority="10" stopIfTrue="1" operator="equal">
      <formula>"alta"</formula>
    </cfRule>
    <cfRule type="cellIs" dxfId="253" priority="11" stopIfTrue="1" operator="equal">
      <formula>"media"</formula>
    </cfRule>
    <cfRule type="cellIs" dxfId="252" priority="12" stopIfTrue="1" operator="equal">
      <formula>"baja"</formula>
    </cfRule>
  </conditionalFormatting>
  <conditionalFormatting sqref="AC47">
    <cfRule type="cellIs" dxfId="251" priority="4" operator="between">
      <formula>0.01</formula>
      <formula>0.59</formula>
    </cfRule>
    <cfRule type="cellIs" dxfId="250" priority="5" operator="between">
      <formula>0.6</formula>
      <formula>0.79</formula>
    </cfRule>
    <cfRule type="cellIs" dxfId="249" priority="6" operator="between">
      <formula>0.8</formula>
      <formula>1</formula>
    </cfRule>
  </conditionalFormatting>
  <conditionalFormatting sqref="AD34">
    <cfRule type="cellIs" dxfId="248" priority="1" operator="between">
      <formula>0.01</formula>
      <formula>0.59</formula>
    </cfRule>
    <cfRule type="cellIs" dxfId="247" priority="2" operator="between">
      <formula>0.6</formula>
      <formula>0.79</formula>
    </cfRule>
    <cfRule type="cellIs" dxfId="246" priority="3" operator="between">
      <formula>0.8</formula>
      <formula>1</formula>
    </cfRule>
  </conditionalFormatting>
  <dataValidations count="3">
    <dataValidation type="list" allowBlank="1" showErrorMessage="1" sqref="AC31:AC32" xr:uid="{00000000-0002-0000-3100-000000000000}">
      <formula1>"0,1,2,3"</formula1>
    </dataValidation>
    <dataValidation type="list" allowBlank="1" showErrorMessage="1" sqref="AC21:AC23 AC25:AC26" xr:uid="{00000000-0002-0000-3100-000001000000}">
      <formula1>"1,0"</formula1>
    </dataValidation>
    <dataValidation allowBlank="1" showErrorMessage="1" sqref="AD31:AD32 AD21:AD23 AD25:AD26" xr:uid="{00000000-0002-0000-31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0347930C-4FBF-4AAE-AA23-9B1EF84002D4}">
            <xm:f>NOT(ISERROR(SEARCH('LISTAS Y CRITERIOS CRITICIDAD'!$C$20,AD52)))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709F565B-969C-4265-881B-70C4878358A4}">
            <xm:f>NOT(ISERROR(SEARCH('LISTAS Y CRITERIOS CRITICIDAD'!$C$18,AD52)))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21E825D7-B097-44B2-8888-0F6F4D2B62BF}">
            <xm:f>NOT(ISERROR(SEARCH('LISTAS Y CRITERIOS CRITICIDAD'!$C$19,AD52)))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100-000003000000}">
          <x14:formula1>
            <xm:f>'LISTAS Y CRITERIOS CRITICIDAD'!$F$7:$F$10</xm:f>
          </x14:formula1>
          <xm:sqref>B52:J52</xm:sqref>
        </x14:dataValidation>
        <x14:dataValidation type="list" allowBlank="1" showInputMessage="1" showErrorMessage="1" xr:uid="{00000000-0002-0000-3100-000004000000}">
          <x14:formula1>
            <xm:f>'LISTAS Y CRITERIOS CRITICIDAD'!$F$15:$F$17</xm:f>
          </x14:formula1>
          <xm:sqref>K52:S52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FFFF00"/>
    <pageSetUpPr fitToPage="1"/>
  </sheetPr>
  <dimension ref="B1:AG60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657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SUM(AB25:AB31)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658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</v>
      </c>
      <c r="AC25" s="13"/>
      <c r="AD25" s="12">
        <f t="shared" ref="AD25:AD31" si="0">AB25*AC25</f>
        <v>0</v>
      </c>
      <c r="AE25" s="229"/>
      <c r="AF25" s="230"/>
    </row>
    <row r="26" spans="2:32" ht="30" customHeight="1">
      <c r="B26" s="41">
        <v>2</v>
      </c>
      <c r="C26" s="228" t="s">
        <v>659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:AD28" si="1">AB26*AC26</f>
        <v>0</v>
      </c>
      <c r="AE26" s="229"/>
      <c r="AF26" s="230"/>
    </row>
    <row r="27" spans="2:32" ht="30" customHeight="1">
      <c r="B27" s="41">
        <v>3</v>
      </c>
      <c r="C27" s="228" t="s">
        <v>660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1"/>
        <v>0</v>
      </c>
      <c r="AE27" s="229"/>
      <c r="AF27" s="230"/>
    </row>
    <row r="28" spans="2:32" ht="30" customHeight="1">
      <c r="B28" s="41">
        <v>4</v>
      </c>
      <c r="C28" s="228" t="s">
        <v>661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1"/>
        <v>0</v>
      </c>
      <c r="AE28" s="229"/>
      <c r="AF28" s="230"/>
    </row>
    <row r="29" spans="2:32" ht="30" customHeight="1">
      <c r="B29" s="41">
        <v>5</v>
      </c>
      <c r="C29" s="228" t="s">
        <v>662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 t="shared" si="0"/>
        <v>0</v>
      </c>
      <c r="AE29" s="229"/>
      <c r="AF29" s="230"/>
    </row>
    <row r="30" spans="2:32" ht="30" customHeight="1">
      <c r="B30" s="41">
        <v>6</v>
      </c>
      <c r="C30" s="231" t="s">
        <v>150</v>
      </c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2"/>
      <c r="W30" s="432"/>
      <c r="X30" s="432"/>
      <c r="Y30" s="432"/>
      <c r="Z30" s="432"/>
      <c r="AA30" s="432"/>
      <c r="AB30" s="12">
        <v>0.1</v>
      </c>
      <c r="AC30" s="13"/>
      <c r="AD30" s="12">
        <f t="shared" si="0"/>
        <v>0</v>
      </c>
      <c r="AE30" s="436"/>
      <c r="AF30" s="437"/>
    </row>
    <row r="31" spans="2:32" ht="30" customHeight="1">
      <c r="B31" s="41">
        <v>7</v>
      </c>
      <c r="C31" s="249" t="s">
        <v>151</v>
      </c>
      <c r="D31" s="438"/>
      <c r="E31" s="438"/>
      <c r="F31" s="438"/>
      <c r="G31" s="438"/>
      <c r="H31" s="438"/>
      <c r="I31" s="438"/>
      <c r="J31" s="438"/>
      <c r="K31" s="438"/>
      <c r="L31" s="438"/>
      <c r="M31" s="438"/>
      <c r="N31" s="438"/>
      <c r="O31" s="438"/>
      <c r="P31" s="438"/>
      <c r="Q31" s="438"/>
      <c r="R31" s="438"/>
      <c r="S31" s="438"/>
      <c r="T31" s="438"/>
      <c r="U31" s="438"/>
      <c r="V31" s="438"/>
      <c r="W31" s="438"/>
      <c r="X31" s="438"/>
      <c r="Y31" s="438"/>
      <c r="Z31" s="438"/>
      <c r="AA31" s="438"/>
      <c r="AB31" s="63">
        <v>0.1</v>
      </c>
      <c r="AC31" s="64"/>
      <c r="AD31" s="12">
        <f t="shared" si="0"/>
        <v>0</v>
      </c>
      <c r="AE31" s="439"/>
      <c r="AF31" s="440"/>
    </row>
    <row r="32" spans="2:32" ht="30" customHeight="1">
      <c r="B32" s="224" t="s">
        <v>152</v>
      </c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6">
        <f>SUM(AD21:AD23,AD25:AD31)</f>
        <v>0</v>
      </c>
      <c r="AC32" s="226"/>
      <c r="AD32" s="226"/>
      <c r="AE32" s="226"/>
      <c r="AF32" s="227"/>
    </row>
    <row r="33" spans="2:33" ht="6" customHeight="1">
      <c r="B33" s="65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7"/>
      <c r="AE33" s="67"/>
      <c r="AF33" s="68"/>
    </row>
    <row r="34" spans="2:33" ht="30" customHeight="1">
      <c r="B34" s="211" t="s">
        <v>153</v>
      </c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  <c r="AF34" s="217"/>
    </row>
    <row r="35" spans="2:33" ht="30" customHeight="1">
      <c r="B35" s="214" t="s">
        <v>154</v>
      </c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Z35" s="215"/>
      <c r="AA35" s="216"/>
      <c r="AB35" s="221">
        <f>SUM(AB36:AB37)</f>
        <v>1</v>
      </c>
      <c r="AC35" s="222"/>
      <c r="AD35" s="222"/>
      <c r="AE35" s="222"/>
      <c r="AF35" s="223"/>
    </row>
    <row r="36" spans="2:33" ht="30" customHeight="1">
      <c r="B36" s="41">
        <v>1</v>
      </c>
      <c r="C36" s="228" t="s">
        <v>155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0.6</v>
      </c>
      <c r="AC36" s="13"/>
      <c r="AD36" s="12">
        <f>IF(AC36=0,'LISTAS Y CRITERIOS CRITICIDAD'!$E$25,IF(AC36=1,'LISTAS Y CRITERIOS CRITICIDAD'!$E$26,IF(AC36=2,'LISTAS Y CRITERIOS CRITICIDAD'!$E$27,IF(AC36=3,'LISTAS Y CRITERIOS CRITICIDAD'!$E$28))))</f>
        <v>0</v>
      </c>
      <c r="AE36" s="229"/>
      <c r="AF36" s="230"/>
    </row>
    <row r="37" spans="2:33" ht="30" customHeight="1">
      <c r="B37" s="41">
        <v>2</v>
      </c>
      <c r="C37" s="228" t="s">
        <v>156</v>
      </c>
      <c r="D37" s="432"/>
      <c r="E37" s="432"/>
      <c r="F37" s="432"/>
      <c r="G37" s="432"/>
      <c r="H37" s="432"/>
      <c r="I37" s="432"/>
      <c r="J37" s="432"/>
      <c r="K37" s="432"/>
      <c r="L37" s="432"/>
      <c r="M37" s="432"/>
      <c r="N37" s="432"/>
      <c r="O37" s="432"/>
      <c r="P37" s="432"/>
      <c r="Q37" s="432"/>
      <c r="R37" s="432"/>
      <c r="S37" s="432"/>
      <c r="T37" s="432"/>
      <c r="U37" s="432"/>
      <c r="V37" s="432"/>
      <c r="W37" s="432"/>
      <c r="X37" s="432"/>
      <c r="Y37" s="432"/>
      <c r="Z37" s="432"/>
      <c r="AA37" s="432"/>
      <c r="AB37" s="12">
        <v>0.4</v>
      </c>
      <c r="AC37" s="13"/>
      <c r="AD37" s="12">
        <f>IF(AC37=0,'LISTAS Y CRITERIOS CRITICIDAD'!$E$29,IF(AC37=1,'LISTAS Y CRITERIOS CRITICIDAD'!$E$30,IF(AC37=2,'LISTAS Y CRITERIOS CRITICIDAD'!$E$31,IF(AC37=3,'LISTAS Y CRITERIOS CRITICIDAD'!$E$32))))</f>
        <v>0</v>
      </c>
      <c r="AE37" s="229"/>
      <c r="AF37" s="230"/>
    </row>
    <row r="38" spans="2:33" ht="30" customHeight="1">
      <c r="B38" s="224" t="s">
        <v>157</v>
      </c>
      <c r="C38" s="225"/>
      <c r="D38" s="225"/>
      <c r="E38" s="225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6">
        <f>SUM(AD36:AD37)</f>
        <v>0</v>
      </c>
      <c r="AC38" s="226"/>
      <c r="AD38" s="226"/>
      <c r="AE38" s="226"/>
      <c r="AF38" s="243"/>
      <c r="AG38" s="52"/>
    </row>
    <row r="39" spans="2:33" ht="6" customHeight="1">
      <c r="B39" s="60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58"/>
      <c r="AE39" s="58"/>
      <c r="AF39" s="59"/>
    </row>
    <row r="40" spans="2:33" ht="30" customHeight="1">
      <c r="B40" s="240" t="s">
        <v>158</v>
      </c>
      <c r="C40" s="241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1"/>
      <c r="R40" s="241"/>
      <c r="S40" s="241"/>
      <c r="T40" s="241"/>
      <c r="U40" s="241"/>
      <c r="V40" s="241"/>
      <c r="W40" s="241"/>
      <c r="X40" s="241"/>
      <c r="Y40" s="241"/>
      <c r="Z40" s="241"/>
      <c r="AA40" s="242"/>
      <c r="AB40" s="243">
        <f>(AB32+AB38)/2</f>
        <v>0</v>
      </c>
      <c r="AC40" s="244"/>
      <c r="AD40" s="244"/>
      <c r="AE40" s="244"/>
      <c r="AF40" s="245"/>
    </row>
    <row r="41" spans="2:33" ht="7.5" customHeight="1" thickBot="1">
      <c r="B41" s="246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8"/>
    </row>
    <row r="42" spans="2:33" ht="18" customHeight="1">
      <c r="B42" s="232" t="s">
        <v>159</v>
      </c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3"/>
      <c r="AA42" s="233"/>
      <c r="AB42" s="233"/>
      <c r="AC42" s="233"/>
      <c r="AD42" s="233"/>
      <c r="AE42" s="233"/>
      <c r="AF42" s="234"/>
    </row>
    <row r="43" spans="2:33" ht="3.75" customHeight="1">
      <c r="B43" s="52"/>
      <c r="AB43" s="11"/>
      <c r="AF43" s="53"/>
    </row>
    <row r="44" spans="2:33" ht="38.450000000000003" customHeight="1">
      <c r="B44" s="333" t="s">
        <v>160</v>
      </c>
      <c r="C44" s="334"/>
      <c r="D44" s="334"/>
      <c r="E44" s="334"/>
      <c r="F44" s="334"/>
      <c r="G44" s="334"/>
      <c r="H44" s="334"/>
      <c r="I44" s="334"/>
      <c r="J44" s="334"/>
      <c r="K44" s="334"/>
      <c r="L44" s="334"/>
      <c r="M44" s="334"/>
      <c r="N44" s="334"/>
      <c r="O44" s="334"/>
      <c r="P44" s="334"/>
      <c r="Q44" s="334"/>
      <c r="R44" s="334"/>
      <c r="S44" s="334"/>
      <c r="T44" s="334"/>
      <c r="U44" s="334"/>
      <c r="V44" s="334"/>
      <c r="W44" s="334"/>
      <c r="X44" s="334"/>
      <c r="Y44" s="334"/>
      <c r="Z44" s="334"/>
      <c r="AA44" s="334"/>
      <c r="AB44" s="334"/>
      <c r="AC44" s="334"/>
      <c r="AD44" s="334"/>
      <c r="AE44" s="334"/>
      <c r="AF44" s="335"/>
    </row>
    <row r="45" spans="2:33" ht="12.75" customHeight="1">
      <c r="B45" s="235" t="s">
        <v>161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162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.75" customHeight="1">
      <c r="B46" s="235" t="s">
        <v>163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0"/>
      <c r="O46" s="236" t="s">
        <v>164</v>
      </c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14"/>
      <c r="AB46" s="238"/>
      <c r="AC46" s="238"/>
      <c r="AD46" s="238"/>
      <c r="AE46" s="238"/>
      <c r="AF46" s="239"/>
    </row>
    <row r="47" spans="2:33" ht="12" customHeight="1">
      <c r="B47" s="235" t="s">
        <v>165</v>
      </c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51"/>
      <c r="O47" s="237"/>
      <c r="P47" s="237"/>
      <c r="Q47" s="237"/>
      <c r="R47" s="237"/>
      <c r="S47" s="237"/>
      <c r="T47" s="237"/>
      <c r="U47" s="237"/>
      <c r="V47" s="237"/>
      <c r="W47" s="237"/>
      <c r="X47" s="237"/>
      <c r="Y47" s="237"/>
      <c r="Z47" s="237"/>
      <c r="AA47" s="44"/>
      <c r="AB47" s="238"/>
      <c r="AC47" s="238"/>
      <c r="AD47" s="238"/>
      <c r="AE47" s="238"/>
      <c r="AF47" s="239"/>
    </row>
    <row r="48" spans="2:33" ht="4.5" customHeight="1" thickBot="1">
      <c r="B48" s="52"/>
      <c r="AB48" s="11"/>
      <c r="AF48" s="53"/>
    </row>
    <row r="49" spans="2:32" ht="18" customHeight="1">
      <c r="B49" s="232" t="s">
        <v>166</v>
      </c>
      <c r="C49" s="233"/>
      <c r="D49" s="233"/>
      <c r="E49" s="233"/>
      <c r="F49" s="233"/>
      <c r="G49" s="233"/>
      <c r="H49" s="233"/>
      <c r="I49" s="233"/>
      <c r="J49" s="233"/>
      <c r="K49" s="233"/>
      <c r="L49" s="233"/>
      <c r="M49" s="233"/>
      <c r="N49" s="233"/>
      <c r="O49" s="233"/>
      <c r="P49" s="233"/>
      <c r="Q49" s="233"/>
      <c r="R49" s="233"/>
      <c r="S49" s="233"/>
      <c r="T49" s="233"/>
      <c r="U49" s="233"/>
      <c r="V49" s="233"/>
      <c r="W49" s="233"/>
      <c r="X49" s="233"/>
      <c r="Y49" s="233"/>
      <c r="Z49" s="233"/>
      <c r="AA49" s="233"/>
      <c r="AB49" s="233"/>
      <c r="AC49" s="233"/>
      <c r="AD49" s="233"/>
      <c r="AE49" s="233"/>
      <c r="AF49" s="234"/>
    </row>
    <row r="50" spans="2:32" ht="73.5" customHeight="1">
      <c r="B50" s="286" t="s">
        <v>167</v>
      </c>
      <c r="C50" s="287"/>
      <c r="D50" s="287"/>
      <c r="E50" s="287"/>
      <c r="F50" s="287"/>
      <c r="G50" s="287"/>
      <c r="H50" s="287"/>
      <c r="I50" s="287"/>
      <c r="J50" s="287"/>
      <c r="K50" s="287"/>
      <c r="L50" s="287"/>
      <c r="M50" s="287"/>
      <c r="N50" s="287"/>
      <c r="O50" s="54"/>
      <c r="P50" s="54"/>
      <c r="Q50" s="288" t="s">
        <v>168</v>
      </c>
      <c r="R50" s="288"/>
      <c r="S50" s="288"/>
      <c r="T50" s="288"/>
      <c r="U50" s="288"/>
      <c r="V50" s="288"/>
      <c r="W50" s="288"/>
      <c r="X50" s="288"/>
      <c r="Y50" s="288"/>
      <c r="Z50" s="54"/>
      <c r="AA50" s="55"/>
      <c r="AB50" s="289" t="s">
        <v>169</v>
      </c>
      <c r="AC50" s="289"/>
      <c r="AD50" s="289"/>
      <c r="AE50" s="289"/>
      <c r="AF50" s="290"/>
    </row>
    <row r="51" spans="2:32" ht="7.5" customHeight="1">
      <c r="B51" s="301"/>
      <c r="C51" s="302"/>
      <c r="D51" s="302"/>
      <c r="E51" s="302"/>
      <c r="F51" s="302"/>
      <c r="G51" s="302"/>
      <c r="H51" s="302"/>
      <c r="I51" s="302"/>
      <c r="J51" s="302"/>
      <c r="K51" s="302"/>
      <c r="L51" s="302"/>
      <c r="M51" s="302"/>
      <c r="N51" s="302"/>
      <c r="O51" s="303"/>
      <c r="P51" s="303"/>
      <c r="Q51" s="302"/>
      <c r="R51" s="302"/>
      <c r="S51" s="302"/>
      <c r="T51" s="302"/>
      <c r="U51" s="302"/>
      <c r="V51" s="302"/>
      <c r="W51" s="302"/>
      <c r="X51" s="302"/>
      <c r="Y51" s="302"/>
      <c r="Z51" s="303"/>
      <c r="AA51" s="303"/>
      <c r="AB51" s="302"/>
      <c r="AC51" s="302"/>
      <c r="AD51" s="302"/>
      <c r="AE51" s="302"/>
      <c r="AF51" s="304"/>
    </row>
    <row r="52" spans="2:32" ht="34.5" customHeight="1">
      <c r="B52" s="292" t="s">
        <v>170</v>
      </c>
      <c r="C52" s="433"/>
      <c r="D52" s="433"/>
      <c r="E52" s="433"/>
      <c r="F52" s="433"/>
      <c r="G52" s="433"/>
      <c r="H52" s="433"/>
      <c r="I52" s="433"/>
      <c r="J52" s="433"/>
      <c r="K52" s="433"/>
      <c r="L52" s="226">
        <f>AB32</f>
        <v>0</v>
      </c>
      <c r="M52" s="226"/>
      <c r="N52" s="226"/>
      <c r="O52" s="226"/>
      <c r="P52" s="226"/>
      <c r="Q52" s="226"/>
      <c r="R52" s="226"/>
      <c r="S52" s="226"/>
      <c r="T52" s="226"/>
      <c r="U52" s="296" t="s">
        <v>171</v>
      </c>
      <c r="V52" s="296"/>
      <c r="W52" s="296"/>
      <c r="X52" s="296"/>
      <c r="Y52" s="296"/>
      <c r="Z52" s="296"/>
      <c r="AA52" s="296"/>
      <c r="AB52" s="296"/>
      <c r="AC52" s="226">
        <f>AB40</f>
        <v>0</v>
      </c>
      <c r="AD52" s="226"/>
      <c r="AE52" s="226"/>
      <c r="AF52" s="227"/>
    </row>
    <row r="53" spans="2:32" ht="7.5" customHeight="1" thickBot="1">
      <c r="B53" s="246"/>
      <c r="C53" s="247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248"/>
    </row>
    <row r="54" spans="2:32" ht="26.1" customHeight="1">
      <c r="B54" s="322" t="s">
        <v>172</v>
      </c>
      <c r="C54" s="323"/>
      <c r="D54" s="323"/>
      <c r="E54" s="323"/>
      <c r="F54" s="323"/>
      <c r="G54" s="323"/>
      <c r="H54" s="323"/>
      <c r="I54" s="323"/>
      <c r="J54" s="323"/>
      <c r="K54" s="323"/>
      <c r="L54" s="323"/>
      <c r="M54" s="323"/>
      <c r="N54" s="323"/>
      <c r="O54" s="323"/>
      <c r="P54" s="323"/>
      <c r="Q54" s="323"/>
      <c r="R54" s="323"/>
      <c r="S54" s="323"/>
      <c r="T54" s="323" t="s">
        <v>18</v>
      </c>
      <c r="U54" s="323"/>
      <c r="V54" s="323"/>
      <c r="W54" s="323"/>
      <c r="X54" s="323"/>
      <c r="Y54" s="323" t="s">
        <v>19</v>
      </c>
      <c r="Z54" s="323"/>
      <c r="AA54" s="323"/>
      <c r="AB54" s="323"/>
      <c r="AC54" s="323"/>
      <c r="AD54" s="326" t="s">
        <v>20</v>
      </c>
      <c r="AE54" s="326"/>
      <c r="AF54" s="327"/>
    </row>
    <row r="55" spans="2:32" ht="22.5" customHeight="1">
      <c r="B55" s="324"/>
      <c r="C55" s="325"/>
      <c r="D55" s="325"/>
      <c r="E55" s="325"/>
      <c r="F55" s="325"/>
      <c r="G55" s="325"/>
      <c r="H55" s="325"/>
      <c r="I55" s="325"/>
      <c r="J55" s="325"/>
      <c r="K55" s="325"/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22.5" customHeight="1">
      <c r="B56" s="324" t="s">
        <v>24</v>
      </c>
      <c r="C56" s="325"/>
      <c r="D56" s="325"/>
      <c r="E56" s="325"/>
      <c r="F56" s="325"/>
      <c r="G56" s="325"/>
      <c r="H56" s="325"/>
      <c r="I56" s="325"/>
      <c r="J56" s="325"/>
      <c r="K56" s="325" t="s">
        <v>25</v>
      </c>
      <c r="L56" s="325"/>
      <c r="M56" s="325"/>
      <c r="N56" s="325"/>
      <c r="O56" s="325"/>
      <c r="P56" s="325"/>
      <c r="Q56" s="325"/>
      <c r="R56" s="325"/>
      <c r="S56" s="325"/>
      <c r="T56" s="325"/>
      <c r="U56" s="325"/>
      <c r="V56" s="325"/>
      <c r="W56" s="325"/>
      <c r="X56" s="325"/>
      <c r="Y56" s="325"/>
      <c r="Z56" s="325"/>
      <c r="AA56" s="325"/>
      <c r="AB56" s="325"/>
      <c r="AC56" s="325"/>
      <c r="AD56" s="328"/>
      <c r="AE56" s="328"/>
      <c r="AF56" s="329"/>
    </row>
    <row r="57" spans="2:32" ht="36.950000000000003" customHeight="1" thickBot="1">
      <c r="B57" s="330">
        <v>2</v>
      </c>
      <c r="C57" s="331"/>
      <c r="D57" s="331"/>
      <c r="E57" s="331"/>
      <c r="F57" s="331"/>
      <c r="G57" s="331"/>
      <c r="H57" s="331"/>
      <c r="I57" s="331"/>
      <c r="J57" s="331"/>
      <c r="K57" s="331">
        <v>2</v>
      </c>
      <c r="L57" s="331"/>
      <c r="M57" s="331"/>
      <c r="N57" s="331"/>
      <c r="O57" s="331"/>
      <c r="P57" s="331"/>
      <c r="Q57" s="331"/>
      <c r="R57" s="331"/>
      <c r="S57" s="331"/>
      <c r="T57" s="332">
        <f>B57*K57</f>
        <v>4</v>
      </c>
      <c r="U57" s="332"/>
      <c r="V57" s="332"/>
      <c r="W57" s="332"/>
      <c r="X57" s="332"/>
      <c r="Y57" s="298" t="str">
        <f>IF(T57=0,"",IF(AND(T57&gt;=6,T57&lt;=9),"Alta",IF(AND(T57&gt;=3,T57&lt;=5),"Media","Baja")))</f>
        <v>Media</v>
      </c>
      <c r="Z57" s="298"/>
      <c r="AA57" s="298"/>
      <c r="AB57" s="298"/>
      <c r="AC57" s="298"/>
      <c r="AD57" s="299" t="str">
        <f>IF(Y57="Alta",'LISTAS Y CRITERIOS CRITICIDAD'!$C$18,IF(Y57="Media",'LISTAS Y CRITERIOS CRITICIDAD'!$C$19,IF(Y57="Baja",'LISTAS Y CRITERIOS CRITICIDAD'!$C$20,"")))</f>
        <v>Auditoría Documental y Evaluación Anual</v>
      </c>
      <c r="AE57" s="299"/>
      <c r="AF57" s="300"/>
    </row>
    <row r="58" spans="2:32" ht="15" customHeight="1" thickBot="1"/>
    <row r="59" spans="2:32" ht="15" customHeight="1">
      <c r="B59" s="308" t="s">
        <v>173</v>
      </c>
      <c r="C59" s="441"/>
      <c r="D59" s="441"/>
      <c r="E59" s="441"/>
      <c r="F59" s="442"/>
      <c r="G59" s="309"/>
      <c r="H59" s="443"/>
      <c r="I59" s="443"/>
      <c r="J59" s="443"/>
      <c r="K59" s="443"/>
      <c r="L59" s="443"/>
      <c r="M59" s="443"/>
      <c r="N59" s="443"/>
      <c r="O59" s="443"/>
      <c r="P59" s="443"/>
      <c r="Q59" s="443"/>
      <c r="R59" s="443"/>
      <c r="S59" s="444"/>
      <c r="T59" s="310" t="s">
        <v>174</v>
      </c>
      <c r="U59" s="311"/>
      <c r="V59" s="311"/>
      <c r="W59" s="312"/>
      <c r="X59" s="316"/>
      <c r="Y59" s="317"/>
      <c r="Z59" s="317"/>
      <c r="AA59" s="317"/>
      <c r="AB59" s="317"/>
      <c r="AC59" s="317"/>
      <c r="AD59" s="317"/>
      <c r="AE59" s="317"/>
      <c r="AF59" s="318"/>
    </row>
    <row r="60" spans="2:32" ht="15" customHeight="1" thickBot="1">
      <c r="B60" s="445"/>
      <c r="C60" s="446"/>
      <c r="D60" s="446"/>
      <c r="E60" s="446"/>
      <c r="F60" s="447"/>
      <c r="G60" s="448"/>
      <c r="H60" s="449"/>
      <c r="I60" s="449"/>
      <c r="J60" s="449"/>
      <c r="K60" s="449"/>
      <c r="L60" s="449"/>
      <c r="M60" s="449"/>
      <c r="N60" s="449"/>
      <c r="O60" s="449"/>
      <c r="P60" s="449"/>
      <c r="Q60" s="449"/>
      <c r="R60" s="449"/>
      <c r="S60" s="450"/>
      <c r="T60" s="313"/>
      <c r="U60" s="314"/>
      <c r="V60" s="314"/>
      <c r="W60" s="315"/>
      <c r="X60" s="319"/>
      <c r="Y60" s="320"/>
      <c r="Z60" s="320"/>
      <c r="AA60" s="320"/>
      <c r="AB60" s="320"/>
      <c r="AC60" s="320"/>
      <c r="AD60" s="320"/>
      <c r="AE60" s="320"/>
      <c r="AF60" s="321"/>
    </row>
  </sheetData>
  <mergeCells count="105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30:AA30"/>
    <mergeCell ref="AE30:AF30"/>
    <mergeCell ref="C31:AA31"/>
    <mergeCell ref="AE31:AF31"/>
    <mergeCell ref="B32:AA32"/>
    <mergeCell ref="AB32:AF32"/>
    <mergeCell ref="C25:AA25"/>
    <mergeCell ref="AE25:AF25"/>
    <mergeCell ref="C26:AA26"/>
    <mergeCell ref="AE26:AF26"/>
    <mergeCell ref="C29:AA29"/>
    <mergeCell ref="AE29:AF29"/>
    <mergeCell ref="C27:AA27"/>
    <mergeCell ref="AE27:AF27"/>
    <mergeCell ref="C28:AA28"/>
    <mergeCell ref="AE28:AF28"/>
    <mergeCell ref="B38:AA38"/>
    <mergeCell ref="AB38:AF38"/>
    <mergeCell ref="B40:AA40"/>
    <mergeCell ref="AB40:AF40"/>
    <mergeCell ref="B41:AF41"/>
    <mergeCell ref="B42:AF42"/>
    <mergeCell ref="B34:AF34"/>
    <mergeCell ref="B35:AA35"/>
    <mergeCell ref="AB35:AF35"/>
    <mergeCell ref="C36:AA36"/>
    <mergeCell ref="AE36:AF36"/>
    <mergeCell ref="C37:AA37"/>
    <mergeCell ref="AE37:AF37"/>
    <mergeCell ref="B47:M47"/>
    <mergeCell ref="O47:Z47"/>
    <mergeCell ref="AB47:AF47"/>
    <mergeCell ref="B49:AF49"/>
    <mergeCell ref="B50:N50"/>
    <mergeCell ref="Q50:Y50"/>
    <mergeCell ref="AB50:AF50"/>
    <mergeCell ref="B44:AF44"/>
    <mergeCell ref="B45:M45"/>
    <mergeCell ref="O45:Z45"/>
    <mergeCell ref="AB45:AF45"/>
    <mergeCell ref="B46:M46"/>
    <mergeCell ref="O46:Z46"/>
    <mergeCell ref="AB46:AF46"/>
    <mergeCell ref="B54:S55"/>
    <mergeCell ref="T54:X56"/>
    <mergeCell ref="Y54:AC56"/>
    <mergeCell ref="AD54:AF56"/>
    <mergeCell ref="B56:J56"/>
    <mergeCell ref="K56:S56"/>
    <mergeCell ref="B51:AF51"/>
    <mergeCell ref="B52:K52"/>
    <mergeCell ref="L52:T52"/>
    <mergeCell ref="U52:AB52"/>
    <mergeCell ref="AC52:AF52"/>
    <mergeCell ref="B53:AF53"/>
    <mergeCell ref="B57:J57"/>
    <mergeCell ref="K57:S57"/>
    <mergeCell ref="T57:X57"/>
    <mergeCell ref="Y57:AC57"/>
    <mergeCell ref="AD57:AF57"/>
    <mergeCell ref="B59:F60"/>
    <mergeCell ref="G59:S60"/>
    <mergeCell ref="T59:W60"/>
    <mergeCell ref="X59:AF60"/>
  </mergeCells>
  <conditionalFormatting sqref="L52 AD33 AB32 AB38 AB40">
    <cfRule type="cellIs" dxfId="242" priority="13" operator="between">
      <formula>0.01</formula>
      <formula>0.59</formula>
    </cfRule>
    <cfRule type="cellIs" dxfId="241" priority="14" operator="between">
      <formula>0.6</formula>
      <formula>0.79</formula>
    </cfRule>
    <cfRule type="cellIs" dxfId="240" priority="15" operator="between">
      <formula>0.8</formula>
      <formula>1</formula>
    </cfRule>
  </conditionalFormatting>
  <conditionalFormatting sqref="Y57">
    <cfRule type="cellIs" dxfId="239" priority="10" stopIfTrue="1" operator="equal">
      <formula>"alta"</formula>
    </cfRule>
    <cfRule type="cellIs" dxfId="238" priority="11" stopIfTrue="1" operator="equal">
      <formula>"media"</formula>
    </cfRule>
    <cfRule type="cellIs" dxfId="237" priority="12" stopIfTrue="1" operator="equal">
      <formula>"baja"</formula>
    </cfRule>
  </conditionalFormatting>
  <conditionalFormatting sqref="AC52">
    <cfRule type="cellIs" dxfId="236" priority="4" operator="between">
      <formula>0.01</formula>
      <formula>0.59</formula>
    </cfRule>
    <cfRule type="cellIs" dxfId="235" priority="5" operator="between">
      <formula>0.6</formula>
      <formula>0.79</formula>
    </cfRule>
    <cfRule type="cellIs" dxfId="234" priority="6" operator="between">
      <formula>0.8</formula>
      <formula>1</formula>
    </cfRule>
  </conditionalFormatting>
  <conditionalFormatting sqref="AD39">
    <cfRule type="cellIs" dxfId="233" priority="1" operator="between">
      <formula>0.01</formula>
      <formula>0.59</formula>
    </cfRule>
    <cfRule type="cellIs" dxfId="232" priority="2" operator="between">
      <formula>0.6</formula>
      <formula>0.79</formula>
    </cfRule>
    <cfRule type="cellIs" dxfId="231" priority="3" operator="between">
      <formula>0.8</formula>
      <formula>1</formula>
    </cfRule>
  </conditionalFormatting>
  <dataValidations count="3">
    <dataValidation type="list" allowBlank="1" showErrorMessage="1" sqref="AC36:AC37" xr:uid="{00000000-0002-0000-3200-000000000000}">
      <formula1>"0,1,2,3"</formula1>
    </dataValidation>
    <dataValidation type="list" allowBlank="1" showErrorMessage="1" sqref="AC21:AC23 AC25:AC31" xr:uid="{00000000-0002-0000-3200-000001000000}">
      <formula1>"1,0"</formula1>
    </dataValidation>
    <dataValidation allowBlank="1" showErrorMessage="1" sqref="AD36:AD37 AD21:AD23 AD25:AD31" xr:uid="{00000000-0002-0000-32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3A8DBF17-4211-478D-8BBA-E74F2BEDFED3}">
            <xm:f>NOT(ISERROR(SEARCH('LISTAS Y CRITERIOS CRITICIDAD'!$C$20,AD57)))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FFFFA125-C8AE-4B90-BF69-76743D3078AF}">
            <xm:f>NOT(ISERROR(SEARCH('LISTAS Y CRITERIOS CRITICIDAD'!$C$18,AD57)))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07A9B421-8B4C-47DD-958F-AB4CC205ABDD}">
            <xm:f>NOT(ISERROR(SEARCH('LISTAS Y CRITERIOS CRITICIDAD'!$C$19,AD57)))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200-000003000000}">
          <x14:formula1>
            <xm:f>'LISTAS Y CRITERIOS CRITICIDAD'!$F$7:$F$10</xm:f>
          </x14:formula1>
          <xm:sqref>B57:J57</xm:sqref>
        </x14:dataValidation>
        <x14:dataValidation type="list" allowBlank="1" showInputMessage="1" showErrorMessage="1" xr:uid="{00000000-0002-0000-3200-000004000000}">
          <x14:formula1>
            <xm:f>'LISTAS Y CRITERIOS CRITICIDAD'!$F$15:$F$17</xm:f>
          </x14:formula1>
          <xm:sqref>K57:S57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4"/>
  </sheetPr>
  <dimension ref="A1:T11"/>
  <sheetViews>
    <sheetView showGridLines="0" zoomScaleNormal="100" workbookViewId="0">
      <selection sqref="A1:D3"/>
    </sheetView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77" t="s">
        <v>37</v>
      </c>
      <c r="C8" s="78" t="s">
        <v>663</v>
      </c>
      <c r="D8" s="78" t="s">
        <v>664</v>
      </c>
      <c r="E8" s="77">
        <v>6129190</v>
      </c>
      <c r="F8" s="77">
        <v>3164334109</v>
      </c>
      <c r="G8" s="79" t="s">
        <v>665</v>
      </c>
      <c r="H8" s="77" t="s">
        <v>666</v>
      </c>
      <c r="I8" s="78" t="s">
        <v>42</v>
      </c>
      <c r="J8" s="78" t="s">
        <v>667</v>
      </c>
      <c r="K8" s="78" t="s">
        <v>667</v>
      </c>
      <c r="L8" s="78" t="s">
        <v>322</v>
      </c>
      <c r="M8" s="78" t="s">
        <v>35</v>
      </c>
      <c r="N8" s="78" t="s">
        <v>36</v>
      </c>
      <c r="O8" s="78" t="s">
        <v>36</v>
      </c>
      <c r="P8" s="78">
        <v>1</v>
      </c>
      <c r="Q8" s="78">
        <v>2</v>
      </c>
      <c r="R8" s="78">
        <f>P8*Q8</f>
        <v>2</v>
      </c>
      <c r="S8" s="78" t="str">
        <f>IF(R8=0,"",IF(AND(R8&gt;=6,R8&lt;=9),"Alta",IF(AND(R8&gt;=3,R8&lt;=5),"Media","Baja")))</f>
        <v>Baja</v>
      </c>
      <c r="T8" s="77" t="str">
        <f>IF(S8="Alta",'LISTAS Y CRITERIOS CRITICIDAD'!$C$18,IF(S8="Media",'LISTAS Y CRITERIOS CRITICIDAD'!$C$19,IF(S8="Baja",'LISTAS Y CRITERIOS CRITICIDAD'!$C$20,"")))</f>
        <v>Revisión cumplimiento requisitos establecidos por SETIP</v>
      </c>
    </row>
    <row r="9" spans="1:20" s="8" customFormat="1" ht="41.25" customHeight="1">
      <c r="A9" s="6">
        <v>2</v>
      </c>
      <c r="B9" s="2" t="s">
        <v>48</v>
      </c>
      <c r="C9" s="7" t="s">
        <v>668</v>
      </c>
      <c r="D9" s="7" t="s">
        <v>669</v>
      </c>
      <c r="E9" s="2">
        <v>4762412</v>
      </c>
      <c r="F9" s="2">
        <v>3166329005</v>
      </c>
      <c r="G9" s="3" t="s">
        <v>670</v>
      </c>
      <c r="H9" s="2" t="s">
        <v>671</v>
      </c>
      <c r="I9" s="2" t="s">
        <v>42</v>
      </c>
      <c r="J9" s="7" t="s">
        <v>667</v>
      </c>
      <c r="K9" s="7" t="s">
        <v>667</v>
      </c>
      <c r="L9" s="7" t="s">
        <v>322</v>
      </c>
      <c r="M9" s="7" t="s">
        <v>35</v>
      </c>
      <c r="N9" s="7" t="s">
        <v>36</v>
      </c>
      <c r="O9" s="7" t="s">
        <v>36</v>
      </c>
      <c r="P9" s="7">
        <v>1</v>
      </c>
      <c r="Q9" s="7">
        <v>2</v>
      </c>
      <c r="R9" s="7">
        <f t="shared" ref="R9:R11" si="0">P9*Q9</f>
        <v>2</v>
      </c>
      <c r="S9" s="7" t="str">
        <f t="shared" ref="S9:S11" si="1">IF(R9=0,"",IF(AND(R9&gt;=6,R9&lt;=9),"Alta",IF(AND(R9&gt;=3,R9&lt;=5),"Media","Baja")))</f>
        <v>Baja</v>
      </c>
      <c r="T9" s="2" t="str">
        <f>IF(S9="Alta",'LISTAS Y CRITERIOS CRITICIDAD'!$C$18,IF(S9="Media",'LISTAS Y CRITERIOS CRITICIDAD'!$C$19,IF(S9="Baja",'LISTAS Y CRITERIOS CRITICIDAD'!$C$20,"")))</f>
        <v>Revisión cumplimiento requisitos establecidos por SETIP</v>
      </c>
    </row>
    <row r="10" spans="1:20" s="8" customFormat="1" ht="41.25" customHeight="1">
      <c r="A10" s="6">
        <v>3</v>
      </c>
      <c r="B10" s="2" t="s">
        <v>26</v>
      </c>
      <c r="C10" s="7" t="s">
        <v>672</v>
      </c>
      <c r="D10" s="7" t="s">
        <v>673</v>
      </c>
      <c r="E10" s="2">
        <v>7956677</v>
      </c>
      <c r="F10" s="2"/>
      <c r="G10" s="3" t="s">
        <v>674</v>
      </c>
      <c r="H10" s="2" t="s">
        <v>675</v>
      </c>
      <c r="I10" s="7" t="s">
        <v>42</v>
      </c>
      <c r="J10" s="7" t="s">
        <v>667</v>
      </c>
      <c r="K10" s="7" t="s">
        <v>667</v>
      </c>
      <c r="L10" s="7" t="s">
        <v>322</v>
      </c>
      <c r="M10" s="7" t="s">
        <v>35</v>
      </c>
      <c r="N10" s="7" t="s">
        <v>36</v>
      </c>
      <c r="O10" s="7" t="s">
        <v>36</v>
      </c>
      <c r="P10" s="7">
        <v>1</v>
      </c>
      <c r="Q10" s="7">
        <v>2</v>
      </c>
      <c r="R10" s="7">
        <f t="shared" si="0"/>
        <v>2</v>
      </c>
      <c r="S10" s="7" t="str">
        <f t="shared" si="1"/>
        <v>Baja</v>
      </c>
      <c r="T10" s="2" t="str">
        <f>IF(S10="Alta",'LISTAS Y CRITERIOS CRITICIDAD'!$C$18,IF(S10="Media",'LISTAS Y CRITERIOS CRITICIDAD'!$C$19,IF(S10="Baja",'LISTAS Y CRITERIOS CRITICIDAD'!$C$20,"")))</f>
        <v>Revisión cumplimiento requisitos establecidos por SETIP</v>
      </c>
    </row>
    <row r="11" spans="1:20" s="8" customFormat="1" ht="41.25" customHeight="1">
      <c r="A11" s="6">
        <v>4</v>
      </c>
      <c r="B11" s="2" t="s">
        <v>48</v>
      </c>
      <c r="C11" s="7" t="s">
        <v>676</v>
      </c>
      <c r="D11" s="7" t="s">
        <v>677</v>
      </c>
      <c r="E11" s="2"/>
      <c r="F11" s="2">
        <v>3105668462</v>
      </c>
      <c r="G11" s="3" t="s">
        <v>678</v>
      </c>
      <c r="H11" s="2" t="s">
        <v>679</v>
      </c>
      <c r="I11" s="2" t="s">
        <v>42</v>
      </c>
      <c r="J11" s="7" t="s">
        <v>680</v>
      </c>
      <c r="K11" s="7" t="s">
        <v>667</v>
      </c>
      <c r="L11" s="7" t="s">
        <v>322</v>
      </c>
      <c r="M11" s="7" t="s">
        <v>35</v>
      </c>
      <c r="N11" s="7" t="s">
        <v>36</v>
      </c>
      <c r="O11" s="7" t="s">
        <v>36</v>
      </c>
      <c r="P11" s="7">
        <v>1</v>
      </c>
      <c r="Q11" s="7">
        <v>2</v>
      </c>
      <c r="R11" s="7">
        <f t="shared" si="0"/>
        <v>2</v>
      </c>
      <c r="S11" s="7" t="str">
        <f t="shared" si="1"/>
        <v>Baja</v>
      </c>
      <c r="T11" s="2" t="str">
        <f>IF(S11="Alta",'LISTAS Y CRITERIOS CRITICIDAD'!$C$18,IF(S11="Media",'LISTAS Y CRITERIOS CRITICIDAD'!$C$19,IF(S11="Baja",'LISTAS Y CRITERIOS CRITICIDAD'!$C$20,"")))</f>
        <v>Revisión cumplimiento requisitos establecidos por SETIP</v>
      </c>
    </row>
  </sheetData>
  <autoFilter ref="A5:T9" xr:uid="{00000000-0009-0000-0000-000033000000}">
    <filterColumn colId="12" showButton="0"/>
    <filterColumn colId="13" showButton="0"/>
    <filterColumn colId="15" showButton="0"/>
  </autoFilter>
  <dataConsolidate/>
  <mergeCells count="21"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M5:O6"/>
    <mergeCell ref="P5:Q6"/>
    <mergeCell ref="R5:R7"/>
    <mergeCell ref="S5:S7"/>
    <mergeCell ref="T5:T7"/>
  </mergeCells>
  <conditionalFormatting sqref="S8:S11">
    <cfRule type="cellIs" dxfId="227" priority="1" stopIfTrue="1" operator="equal">
      <formula>"alta"</formula>
    </cfRule>
    <cfRule type="cellIs" dxfId="226" priority="2" stopIfTrue="1" operator="equal">
      <formula>"media"</formula>
    </cfRule>
    <cfRule type="cellIs" dxfId="225" priority="3" stopIfTrue="1" operator="equal">
      <formula>"baja"</formula>
    </cfRule>
  </conditionalFormatting>
  <dataValidations count="1">
    <dataValidation type="list" allowBlank="1" showInputMessage="1" showErrorMessage="1" sqref="N12:N1048576" xr:uid="{00000000-0002-0000-3300-000000000000}">
      <formula1>$A$10:$A$11</formula1>
    </dataValidation>
  </dataValidations>
  <pageMargins left="1.2649999999999999" right="0.7" top="0.75" bottom="0.75" header="0.3" footer="0.3"/>
  <pageSetup paperSize="9" scale="38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7404D154-9813-433B-87A9-8719F2B56A99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D5FB4824-60F0-4B24-BCCC-9FB1EB245222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155CAB87-FECE-4BB0-B97E-F4BAD70A0436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3300-000001000000}">
          <x14:formula1>
            <xm:f>'LISTAS Y CRITERIOS CRITICIDAD'!$C$2:$C$3</xm:f>
          </x14:formula1>
          <xm:sqref>B4:B1048576</xm:sqref>
        </x14:dataValidation>
        <x14:dataValidation type="list" allowBlank="1" showInputMessage="1" showErrorMessage="1" xr:uid="{00000000-0002-0000-3300-000002000000}">
          <x14:formula1>
            <xm:f>'LISTAS Y CRITERIOS CRITICIDAD'!$A$11:$A$20</xm:f>
          </x14:formula1>
          <xm:sqref>N4:N11</xm:sqref>
        </x14:dataValidation>
        <x14:dataValidation type="list" allowBlank="1" showInputMessage="1" showErrorMessage="1" xr:uid="{00000000-0002-0000-3300-000003000000}">
          <x14:formula1>
            <xm:f>'LISTAS Y CRITERIOS CRITICIDAD'!$A$3:$A$9</xm:f>
          </x14:formula1>
          <xm:sqref>M8:M11</xm:sqref>
        </x14:dataValidation>
        <x14:dataValidation type="list" allowBlank="1" showInputMessage="1" showErrorMessage="1" xr:uid="{00000000-0002-0000-3300-000004000000}">
          <x14:formula1>
            <xm:f>'LISTAS Y CRITERIOS CRITICIDAD'!$A$22:$A$30</xm:f>
          </x14:formula1>
          <xm:sqref>O8:O11</xm:sqref>
        </x14:dataValidation>
        <x14:dataValidation type="list" allowBlank="1" showInputMessage="1" showErrorMessage="1" xr:uid="{00000000-0002-0000-3300-000005000000}">
          <x14:formula1>
            <xm:f>'LISTAS Y CRITERIOS CRITICIDAD'!$C$7:$C$14</xm:f>
          </x14:formula1>
          <xm:sqref>L8:L11</xm:sqref>
        </x14:dataValidation>
        <x14:dataValidation type="list" allowBlank="1" showInputMessage="1" showErrorMessage="1" xr:uid="{00000000-0002-0000-3300-000006000000}">
          <x14:formula1>
            <xm:f>'LISTAS Y CRITERIOS CRITICIDAD'!$F$7:$F$10</xm:f>
          </x14:formula1>
          <xm:sqref>P8:P11</xm:sqref>
        </x14:dataValidation>
        <x14:dataValidation type="list" allowBlank="1" showInputMessage="1" showErrorMessage="1" xr:uid="{00000000-0002-0000-3300-000007000000}">
          <x14:formula1>
            <xm:f>'LISTAS Y CRITERIOS CRITICIDAD'!$F$15:$F$17</xm:f>
          </x14:formula1>
          <xm:sqref>Q8:Q11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2" tint="-0.499984740745262"/>
  </sheetPr>
  <dimension ref="A1:T16"/>
  <sheetViews>
    <sheetView showGridLines="0" zoomScaleNormal="100" workbookViewId="0"/>
  </sheetViews>
  <sheetFormatPr defaultColWidth="68.85546875" defaultRowHeight="14.25"/>
  <cols>
    <col min="1" max="1" width="5.140625" style="30" customWidth="1"/>
    <col min="2" max="2" width="26.85546875" style="1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39.42578125" style="30" customWidth="1"/>
    <col min="8" max="8" width="35" style="30" customWidth="1"/>
    <col min="9" max="9" width="22.5703125" style="30" bestFit="1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1" customWidth="1"/>
    <col min="14" max="14" width="49.7109375" style="1" customWidth="1"/>
    <col min="15" max="15" width="50.7109375" style="1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1" customWidth="1"/>
    <col min="20" max="20" width="41.140625" style="1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/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.75" thickBot="1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5" customHeight="1" thickBo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 ht="15.75" thickBot="1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41.25" customHeight="1">
      <c r="A8" s="80">
        <v>1</v>
      </c>
      <c r="B8" s="77" t="s">
        <v>26</v>
      </c>
      <c r="C8" s="78" t="s">
        <v>681</v>
      </c>
      <c r="D8" s="78" t="s">
        <v>682</v>
      </c>
      <c r="E8" s="77">
        <v>5100500</v>
      </c>
      <c r="F8" s="77"/>
      <c r="G8" s="79" t="s">
        <v>683</v>
      </c>
      <c r="H8" s="77" t="s">
        <v>684</v>
      </c>
      <c r="I8" s="78" t="s">
        <v>485</v>
      </c>
      <c r="J8" s="78" t="s">
        <v>685</v>
      </c>
      <c r="K8" s="78" t="s">
        <v>686</v>
      </c>
      <c r="L8" s="78" t="s">
        <v>687</v>
      </c>
      <c r="M8" s="78" t="s">
        <v>46</v>
      </c>
      <c r="N8" s="78" t="s">
        <v>688</v>
      </c>
      <c r="O8" s="78" t="s">
        <v>203</v>
      </c>
      <c r="P8" s="78">
        <v>3</v>
      </c>
      <c r="Q8" s="78">
        <v>2</v>
      </c>
      <c r="R8" s="78">
        <f>P8*Q8</f>
        <v>6</v>
      </c>
      <c r="S8" s="78" t="str">
        <f>IF(R8=0,"",IF(AND(R8&gt;=6,R8&lt;=9),"Alta",IF(AND(R8&gt;=3,R8&lt;=5),"Media","Baja")))</f>
        <v>Alta</v>
      </c>
      <c r="T8" s="77" t="str">
        <f>IF(S8="Alta",'LISTAS Y CRITERIOS CRITICIDAD'!$C$18,IF(S8="Media",'LISTAS Y CRITERIOS CRITICIDAD'!$C$19,IF(S8="Baja",'LISTAS Y CRITERIOS CRITICIDAD'!$C$20,"")))</f>
        <v xml:space="preserve">Auditoria In Situ y Evaluación Anual  </v>
      </c>
    </row>
    <row r="9" spans="1:20" s="8" customFormat="1" ht="41.25" customHeight="1">
      <c r="A9" s="6">
        <v>2</v>
      </c>
      <c r="B9" s="2" t="s">
        <v>26</v>
      </c>
      <c r="C9" s="7" t="s">
        <v>689</v>
      </c>
      <c r="D9" s="7" t="s">
        <v>690</v>
      </c>
      <c r="E9" s="2"/>
      <c r="F9" s="2">
        <v>3143324682</v>
      </c>
      <c r="G9" s="3" t="s">
        <v>691</v>
      </c>
      <c r="H9" s="2" t="s">
        <v>692</v>
      </c>
      <c r="I9" s="2" t="s">
        <v>612</v>
      </c>
      <c r="J9" s="7" t="s">
        <v>685</v>
      </c>
      <c r="K9" s="7" t="s">
        <v>686</v>
      </c>
      <c r="L9" s="7" t="s">
        <v>687</v>
      </c>
      <c r="M9" s="7" t="s">
        <v>46</v>
      </c>
      <c r="N9" s="7" t="s">
        <v>688</v>
      </c>
      <c r="O9" s="7" t="s">
        <v>203</v>
      </c>
      <c r="P9" s="7">
        <v>3</v>
      </c>
      <c r="Q9" s="7">
        <v>2</v>
      </c>
      <c r="R9" s="7">
        <f t="shared" ref="R9:R11" si="0">P9*Q9</f>
        <v>6</v>
      </c>
      <c r="S9" s="7" t="str">
        <f t="shared" ref="S9:S11" si="1">IF(R9=0,"",IF(AND(R9&gt;=6,R9&lt;=9),"Alta",IF(AND(R9&gt;=3,R9&lt;=5),"Media","Baja")))</f>
        <v>Alta</v>
      </c>
      <c r="T9" s="2" t="str">
        <f>IF(S9="Alta",'LISTAS Y CRITERIOS CRITICIDAD'!$C$18,IF(S9="Media",'LISTAS Y CRITERIOS CRITICIDAD'!$C$19,IF(S9="Baja",'LISTAS Y CRITERIOS CRITICIDAD'!$C$20,"")))</f>
        <v xml:space="preserve">Auditoria In Situ y Evaluación Anual  </v>
      </c>
    </row>
    <row r="10" spans="1:20" s="8" customFormat="1" ht="41.25" customHeight="1">
      <c r="A10" s="84">
        <v>3</v>
      </c>
      <c r="B10" s="84" t="s">
        <v>26</v>
      </c>
      <c r="C10" s="85" t="s">
        <v>693</v>
      </c>
      <c r="D10" s="85" t="s">
        <v>694</v>
      </c>
      <c r="E10" s="84">
        <v>8830837</v>
      </c>
      <c r="F10" s="84">
        <v>3113303774</v>
      </c>
      <c r="G10" s="86" t="s">
        <v>695</v>
      </c>
      <c r="H10" s="84" t="s">
        <v>696</v>
      </c>
      <c r="I10" s="85" t="s">
        <v>697</v>
      </c>
      <c r="J10" s="85" t="s">
        <v>698</v>
      </c>
      <c r="K10" s="85" t="s">
        <v>698</v>
      </c>
      <c r="L10" s="85" t="s">
        <v>21</v>
      </c>
      <c r="M10" s="85" t="s">
        <v>46</v>
      </c>
      <c r="N10" s="85" t="s">
        <v>36</v>
      </c>
      <c r="O10" s="85" t="s">
        <v>36</v>
      </c>
      <c r="P10" s="85">
        <v>1</v>
      </c>
      <c r="Q10" s="85">
        <v>1</v>
      </c>
      <c r="R10" s="85">
        <f t="shared" si="0"/>
        <v>1</v>
      </c>
      <c r="S10" s="7" t="str">
        <f t="shared" si="1"/>
        <v>Baja</v>
      </c>
      <c r="T10" s="2" t="str">
        <f>IF(S10="Alta",'LISTAS Y CRITERIOS CRITICIDAD'!$C$18,IF(S10="Media",'LISTAS Y CRITERIOS CRITICIDAD'!$C$19,IF(S10="Baja",'LISTAS Y CRITERIOS CRITICIDAD'!$C$20,"")))</f>
        <v>Revisión cumplimiento requisitos establecidos por SETIP</v>
      </c>
    </row>
    <row r="11" spans="1:20" s="8" customFormat="1" ht="41.25" customHeight="1">
      <c r="A11" s="84">
        <v>4</v>
      </c>
      <c r="B11" s="84" t="s">
        <v>48</v>
      </c>
      <c r="C11" s="85" t="s">
        <v>699</v>
      </c>
      <c r="D11" s="85">
        <v>9005975316</v>
      </c>
      <c r="E11" s="84">
        <v>6356935</v>
      </c>
      <c r="F11" s="84">
        <v>3203185756</v>
      </c>
      <c r="G11" s="86" t="s">
        <v>700</v>
      </c>
      <c r="H11" s="84" t="s">
        <v>701</v>
      </c>
      <c r="I11" s="84"/>
      <c r="J11" s="85" t="s">
        <v>685</v>
      </c>
      <c r="K11" s="85" t="s">
        <v>686</v>
      </c>
      <c r="L11" s="85" t="s">
        <v>687</v>
      </c>
      <c r="M11" s="85" t="s">
        <v>46</v>
      </c>
      <c r="N11" s="85" t="s">
        <v>688</v>
      </c>
      <c r="O11" s="85" t="s">
        <v>203</v>
      </c>
      <c r="P11" s="85">
        <v>3</v>
      </c>
      <c r="Q11" s="85">
        <v>2</v>
      </c>
      <c r="R11" s="85">
        <f t="shared" si="0"/>
        <v>6</v>
      </c>
      <c r="S11" s="7" t="str">
        <f t="shared" si="1"/>
        <v>Alta</v>
      </c>
      <c r="T11" s="2" t="str">
        <f>IF(S11="Alta",'LISTAS Y CRITERIOS CRITICIDAD'!$C$18,IF(S11="Media",'LISTAS Y CRITERIOS CRITICIDAD'!$C$19,IF(S11="Baja",'LISTAS Y CRITERIOS CRITICIDAD'!$C$20,"")))</f>
        <v xml:space="preserve">Auditoria In Situ y Evaluación Anual  </v>
      </c>
    </row>
    <row r="12" spans="1:20" s="8" customFormat="1" ht="41.25" customHeight="1">
      <c r="A12" s="84">
        <v>5</v>
      </c>
      <c r="B12" s="84" t="s">
        <v>26</v>
      </c>
      <c r="C12" s="85" t="s">
        <v>702</v>
      </c>
      <c r="D12" s="85" t="s">
        <v>703</v>
      </c>
      <c r="E12" s="84">
        <v>7383858</v>
      </c>
      <c r="F12" s="84">
        <v>3124493010</v>
      </c>
      <c r="G12" s="86" t="s">
        <v>704</v>
      </c>
      <c r="H12" s="84" t="s">
        <v>705</v>
      </c>
      <c r="I12" s="84" t="s">
        <v>706</v>
      </c>
      <c r="J12" s="85" t="s">
        <v>685</v>
      </c>
      <c r="K12" s="85" t="s">
        <v>686</v>
      </c>
      <c r="L12" s="85" t="s">
        <v>687</v>
      </c>
      <c r="M12" s="85" t="s">
        <v>46</v>
      </c>
      <c r="N12" s="85" t="s">
        <v>688</v>
      </c>
      <c r="O12" s="85" t="s">
        <v>203</v>
      </c>
      <c r="P12" s="85">
        <v>3</v>
      </c>
      <c r="Q12" s="85">
        <v>2</v>
      </c>
      <c r="R12" s="85">
        <f t="shared" ref="R12:R16" si="2">P12*Q12</f>
        <v>6</v>
      </c>
      <c r="S12" s="7" t="str">
        <f t="shared" ref="S12:S16" si="3">IF(R12=0,"",IF(AND(R12&gt;=6,R12&lt;=9),"Alta",IF(AND(R12&gt;=3,R12&lt;=5),"Media","Baja")))</f>
        <v>Alta</v>
      </c>
      <c r="T12" s="2" t="str">
        <f>IF(S12="Alta",'LISTAS Y CRITERIOS CRITICIDAD'!$C$18,IF(S12="Media",'LISTAS Y CRITERIOS CRITICIDAD'!$C$19,IF(S12="Baja",'LISTAS Y CRITERIOS CRITICIDAD'!$C$20,"")))</f>
        <v xml:space="preserve">Auditoria In Situ y Evaluación Anual  </v>
      </c>
    </row>
    <row r="13" spans="1:20" s="8" customFormat="1" ht="41.25" customHeight="1">
      <c r="A13" s="6">
        <v>6</v>
      </c>
      <c r="B13" s="2" t="s">
        <v>26</v>
      </c>
      <c r="C13" s="7" t="s">
        <v>707</v>
      </c>
      <c r="D13" s="7" t="s">
        <v>708</v>
      </c>
      <c r="E13" s="2">
        <v>2447159</v>
      </c>
      <c r="F13" s="2">
        <v>3187174019</v>
      </c>
      <c r="G13" s="3" t="s">
        <v>709</v>
      </c>
      <c r="H13" s="2" t="s">
        <v>710</v>
      </c>
      <c r="I13" s="2" t="s">
        <v>42</v>
      </c>
      <c r="J13" s="7" t="s">
        <v>685</v>
      </c>
      <c r="K13" s="7" t="s">
        <v>686</v>
      </c>
      <c r="L13" s="7" t="s">
        <v>687</v>
      </c>
      <c r="M13" s="7" t="s">
        <v>46</v>
      </c>
      <c r="N13" s="7" t="s">
        <v>688</v>
      </c>
      <c r="O13" s="7" t="s">
        <v>203</v>
      </c>
      <c r="P13" s="7">
        <v>3</v>
      </c>
      <c r="Q13" s="7">
        <v>2</v>
      </c>
      <c r="R13" s="7">
        <f t="shared" si="2"/>
        <v>6</v>
      </c>
      <c r="S13" s="7" t="str">
        <f t="shared" si="3"/>
        <v>Alta</v>
      </c>
      <c r="T13" s="2" t="str">
        <f>IF(S13="Alta",'LISTAS Y CRITERIOS CRITICIDAD'!$C$18,IF(S13="Media",'LISTAS Y CRITERIOS CRITICIDAD'!$C$19,IF(S13="Baja",'LISTAS Y CRITERIOS CRITICIDAD'!$C$20,"")))</f>
        <v xml:space="preserve">Auditoria In Situ y Evaluación Anual  </v>
      </c>
    </row>
    <row r="14" spans="1:20" s="8" customFormat="1" ht="41.25" customHeight="1">
      <c r="A14" s="6">
        <v>7</v>
      </c>
      <c r="B14" s="2" t="s">
        <v>26</v>
      </c>
      <c r="C14" s="7" t="s">
        <v>711</v>
      </c>
      <c r="D14" s="7" t="s">
        <v>712</v>
      </c>
      <c r="E14" s="2">
        <v>7430085</v>
      </c>
      <c r="F14" s="2">
        <v>3182732004</v>
      </c>
      <c r="G14" s="3" t="s">
        <v>713</v>
      </c>
      <c r="H14" s="2" t="s">
        <v>714</v>
      </c>
      <c r="I14" s="2" t="s">
        <v>42</v>
      </c>
      <c r="J14" s="7" t="s">
        <v>715</v>
      </c>
      <c r="K14" s="7" t="s">
        <v>715</v>
      </c>
      <c r="L14" s="7" t="s">
        <v>21</v>
      </c>
      <c r="M14" s="7" t="s">
        <v>46</v>
      </c>
      <c r="N14" s="7" t="s">
        <v>36</v>
      </c>
      <c r="O14" s="7" t="s">
        <v>36</v>
      </c>
      <c r="P14" s="7">
        <v>2</v>
      </c>
      <c r="Q14" s="7">
        <v>2</v>
      </c>
      <c r="R14" s="7">
        <f t="shared" si="2"/>
        <v>4</v>
      </c>
      <c r="S14" s="7" t="str">
        <f t="shared" si="3"/>
        <v>Media</v>
      </c>
      <c r="T14" s="2" t="str">
        <f>IF(S14="Alta",'LISTAS Y CRITERIOS CRITICIDAD'!$C$18,IF(S14="Media",'LISTAS Y CRITERIOS CRITICIDAD'!$C$19,IF(S14="Baja",'LISTAS Y CRITERIOS CRITICIDAD'!$C$20,"")))</f>
        <v>Auditoría Documental y Evaluación Anual</v>
      </c>
    </row>
    <row r="15" spans="1:20" s="8" customFormat="1" ht="41.25" customHeight="1">
      <c r="A15" s="6">
        <v>8</v>
      </c>
      <c r="B15" s="2" t="s">
        <v>26</v>
      </c>
      <c r="C15" s="7" t="s">
        <v>716</v>
      </c>
      <c r="D15" s="7" t="s">
        <v>717</v>
      </c>
      <c r="E15" s="2">
        <v>4826070</v>
      </c>
      <c r="F15" s="2">
        <v>3123584198</v>
      </c>
      <c r="G15" s="3" t="s">
        <v>718</v>
      </c>
      <c r="H15" s="2" t="s">
        <v>719</v>
      </c>
      <c r="I15" s="2" t="s">
        <v>42</v>
      </c>
      <c r="J15" s="7" t="s">
        <v>720</v>
      </c>
      <c r="K15" s="7" t="s">
        <v>721</v>
      </c>
      <c r="L15" s="7" t="s">
        <v>322</v>
      </c>
      <c r="M15" s="7" t="s">
        <v>46</v>
      </c>
      <c r="N15" s="7" t="s">
        <v>47</v>
      </c>
      <c r="O15" s="7" t="s">
        <v>36</v>
      </c>
      <c r="P15" s="7">
        <v>2</v>
      </c>
      <c r="Q15" s="7">
        <v>2</v>
      </c>
      <c r="R15" s="7">
        <f t="shared" si="2"/>
        <v>4</v>
      </c>
      <c r="S15" s="7" t="str">
        <f t="shared" si="3"/>
        <v>Media</v>
      </c>
      <c r="T15" s="2" t="str">
        <f>IF(S15="Alta",'LISTAS Y CRITERIOS CRITICIDAD'!$C$18,IF(S15="Media",'LISTAS Y CRITERIOS CRITICIDAD'!$C$19,IF(S15="Baja",'LISTAS Y CRITERIOS CRITICIDAD'!$C$20,"")))</f>
        <v>Auditoría Documental y Evaluación Anual</v>
      </c>
    </row>
    <row r="16" spans="1:20" ht="42">
      <c r="B16" s="2" t="s">
        <v>26</v>
      </c>
      <c r="C16" s="119" t="s">
        <v>722</v>
      </c>
      <c r="D16" s="118">
        <v>900547903</v>
      </c>
      <c r="E16" s="118"/>
      <c r="F16" s="118">
        <v>3123774360</v>
      </c>
      <c r="G16" s="120" t="s">
        <v>723</v>
      </c>
      <c r="H16" s="118" t="s">
        <v>724</v>
      </c>
      <c r="I16" s="118" t="s">
        <v>612</v>
      </c>
      <c r="J16" s="118" t="s">
        <v>686</v>
      </c>
      <c r="K16" s="118" t="s">
        <v>686</v>
      </c>
      <c r="L16" s="118" t="s">
        <v>21</v>
      </c>
      <c r="M16" s="115" t="s">
        <v>46</v>
      </c>
      <c r="N16" s="115" t="s">
        <v>688</v>
      </c>
      <c r="O16" s="115" t="s">
        <v>36</v>
      </c>
      <c r="P16" s="115">
        <v>2</v>
      </c>
      <c r="Q16" s="115">
        <v>3</v>
      </c>
      <c r="R16" s="115">
        <f t="shared" si="2"/>
        <v>6</v>
      </c>
      <c r="S16" s="115" t="str">
        <f t="shared" si="3"/>
        <v>Alta</v>
      </c>
      <c r="T16" s="109" t="str">
        <f>IF(S16="Alta",'LISTAS Y CRITERIOS CRITICIDAD'!$C$18,IF(S16="Media",'LISTAS Y CRITERIOS CRITICIDAD'!$C$19,IF(S16="Baja",'LISTAS Y CRITERIOS CRITICIDAD'!$C$20,"")))</f>
        <v xml:space="preserve">Auditoria In Situ y Evaluación Anual  </v>
      </c>
    </row>
  </sheetData>
  <autoFilter ref="A5:T9" xr:uid="{00000000-0009-0000-0000-000035000000}">
    <filterColumn colId="12" showButton="0"/>
    <filterColumn colId="13" showButton="0"/>
    <filterColumn colId="15" showButton="0"/>
  </autoFilter>
  <dataConsolidate/>
  <mergeCells count="21"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M5:O6"/>
    <mergeCell ref="P5:Q6"/>
    <mergeCell ref="R5:R7"/>
    <mergeCell ref="S5:S7"/>
    <mergeCell ref="T5:T7"/>
  </mergeCells>
  <conditionalFormatting sqref="S8:S11">
    <cfRule type="cellIs" dxfId="221" priority="13" stopIfTrue="1" operator="equal">
      <formula>"alta"</formula>
    </cfRule>
    <cfRule type="cellIs" dxfId="220" priority="14" stopIfTrue="1" operator="equal">
      <formula>"media"</formula>
    </cfRule>
    <cfRule type="cellIs" dxfId="219" priority="15" stopIfTrue="1" operator="equal">
      <formula>"baja"</formula>
    </cfRule>
  </conditionalFormatting>
  <conditionalFormatting sqref="S12:S15">
    <cfRule type="cellIs" dxfId="218" priority="7" stopIfTrue="1" operator="equal">
      <formula>"alta"</formula>
    </cfRule>
    <cfRule type="cellIs" dxfId="217" priority="8" stopIfTrue="1" operator="equal">
      <formula>"media"</formula>
    </cfRule>
    <cfRule type="cellIs" dxfId="216" priority="9" stopIfTrue="1" operator="equal">
      <formula>"baja"</formula>
    </cfRule>
  </conditionalFormatting>
  <conditionalFormatting sqref="S16">
    <cfRule type="cellIs" dxfId="215" priority="1" stopIfTrue="1" operator="equal">
      <formula>"alta"</formula>
    </cfRule>
    <cfRule type="cellIs" dxfId="214" priority="2" stopIfTrue="1" operator="equal">
      <formula>"media"</formula>
    </cfRule>
    <cfRule type="cellIs" dxfId="213" priority="3" stopIfTrue="1" operator="equal">
      <formula>"baja"</formula>
    </cfRule>
  </conditionalFormatting>
  <dataValidations count="1">
    <dataValidation type="list" allowBlank="1" showInputMessage="1" showErrorMessage="1" sqref="N17:N1048576" xr:uid="{00000000-0002-0000-3500-000000000000}">
      <formula1>$A$10:$A$11</formula1>
    </dataValidation>
  </dataValidations>
  <hyperlinks>
    <hyperlink ref="G16" r:id="rId1" xr:uid="{8CBCFEE6-C372-4EAA-9E2B-7EF142A24EBE}"/>
  </hyperlinks>
  <pageMargins left="1.2649999999999999" right="0.7" top="0.75" bottom="0.75" header="0.3" footer="0.3"/>
  <pageSetup paperSize="9" scale="38" orientation="landscape" r:id="rId2"/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6" operator="containsText" id="{302187C0-495E-49BD-90E2-5BB68CA63313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7" operator="containsText" id="{0A193EA5-2A7C-409F-93FB-3180C4E24004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8" operator="containsText" id="{F74D2729-BD7A-4979-9D3C-4E995A066BCB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T8:T11</xm:sqref>
        </x14:conditionalFormatting>
        <x14:conditionalFormatting xmlns:xm="http://schemas.microsoft.com/office/excel/2006/main">
          <x14:cfRule type="containsText" priority="10" operator="containsText" id="{4385557E-AC62-4F83-91CF-77529C356599}">
            <xm:f>NOT(ISERROR(SEARCH('LISTAS Y CRITERIOS CRITICIDAD'!$C$20,T12)))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1" operator="containsText" id="{A3D59554-5AF9-4DE9-A90C-2A7A7045D147}">
            <xm:f>NOT(ISERROR(SEARCH('LISTAS Y CRITERIOS CRITICIDAD'!$C$18,T12)))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2" operator="containsText" id="{CC899213-AE0F-4BBE-BA3E-9B8ABC529D76}">
            <xm:f>NOT(ISERROR(SEARCH('LISTAS Y CRITERIOS CRITICIDAD'!$C$19,T12)))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T12:T15</xm:sqref>
        </x14:conditionalFormatting>
        <x14:conditionalFormatting xmlns:xm="http://schemas.microsoft.com/office/excel/2006/main">
          <x14:cfRule type="containsText" priority="4" operator="containsText" id="{8EE03817-E535-4B51-9E07-D8EB34AE9ADF}">
            <xm:f>NOT(ISERROR(SEARCH('LISTAS Y CRITERIOS CRITICIDAD'!$C$20,T16)))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A0E6E058-D108-40AF-BD40-0C97E688A1F8}">
            <xm:f>NOT(ISERROR(SEARCH('LISTAS Y CRITERIOS CRITICIDAD'!$C$18,T16)))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F5E82069-6263-4851-972A-33685A09DCEC}">
            <xm:f>NOT(ISERROR(SEARCH('LISTAS Y CRITERIOS CRITICIDAD'!$C$19,T16)))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3500-000001000000}">
          <x14:formula1>
            <xm:f>'LISTAS Y CRITERIOS CRITICIDAD'!$F$15:$F$17</xm:f>
          </x14:formula1>
          <xm:sqref>Q8:Q16</xm:sqref>
        </x14:dataValidation>
        <x14:dataValidation type="list" allowBlank="1" showInputMessage="1" showErrorMessage="1" xr:uid="{00000000-0002-0000-3500-000002000000}">
          <x14:formula1>
            <xm:f>'LISTAS Y CRITERIOS CRITICIDAD'!$F$7:$F$10</xm:f>
          </x14:formula1>
          <xm:sqref>P8:P16</xm:sqref>
        </x14:dataValidation>
        <x14:dataValidation type="list" allowBlank="1" showInputMessage="1" showErrorMessage="1" xr:uid="{00000000-0002-0000-3500-000003000000}">
          <x14:formula1>
            <xm:f>'LISTAS Y CRITERIOS CRITICIDAD'!$C$7:$C$14</xm:f>
          </x14:formula1>
          <xm:sqref>L8:L15</xm:sqref>
        </x14:dataValidation>
        <x14:dataValidation type="list" allowBlank="1" showInputMessage="1" showErrorMessage="1" xr:uid="{00000000-0002-0000-3500-000004000000}">
          <x14:formula1>
            <xm:f>'LISTAS Y CRITERIOS CRITICIDAD'!$A$22:$A$30</xm:f>
          </x14:formula1>
          <xm:sqref>O8:O16</xm:sqref>
        </x14:dataValidation>
        <x14:dataValidation type="list" allowBlank="1" showInputMessage="1" showErrorMessage="1" xr:uid="{00000000-0002-0000-3500-000005000000}">
          <x14:formula1>
            <xm:f>'LISTAS Y CRITERIOS CRITICIDAD'!$A$3:$A$9</xm:f>
          </x14:formula1>
          <xm:sqref>M8:M16</xm:sqref>
        </x14:dataValidation>
        <x14:dataValidation type="list" allowBlank="1" showInputMessage="1" showErrorMessage="1" xr:uid="{00000000-0002-0000-3500-000006000000}">
          <x14:formula1>
            <xm:f>'LISTAS Y CRITERIOS CRITICIDAD'!$A$11:$A$20</xm:f>
          </x14:formula1>
          <xm:sqref>N4:N16</xm:sqref>
        </x14:dataValidation>
        <x14:dataValidation type="list" allowBlank="1" showInputMessage="1" showErrorMessage="1" xr:uid="{00000000-0002-0000-3500-000007000000}">
          <x14:formula1>
            <xm:f>'LISTAS Y CRITERIOS CRITICIDAD'!$C$2:$C$3</xm:f>
          </x14:formula1>
          <xm:sqref>B4:B1048576</xm:sqref>
        </x14:dataValidation>
      </x14:dataValidation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725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278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2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1:AA31"/>
    <mergeCell ref="AB31:AF31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41:M41"/>
    <mergeCell ref="O41:Z41"/>
    <mergeCell ref="AB41:AF41"/>
    <mergeCell ref="C32:AA32"/>
    <mergeCell ref="AE32:AF32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203" priority="13" operator="between">
      <formula>0.01</formula>
      <formula>0.59</formula>
    </cfRule>
    <cfRule type="cellIs" dxfId="202" priority="14" operator="between">
      <formula>0.6</formula>
      <formula>0.79</formula>
    </cfRule>
    <cfRule type="cellIs" dxfId="201" priority="15" operator="between">
      <formula>0.8</formula>
      <formula>1</formula>
    </cfRule>
  </conditionalFormatting>
  <conditionalFormatting sqref="Y53">
    <cfRule type="cellIs" dxfId="200" priority="10" stopIfTrue="1" operator="equal">
      <formula>"alta"</formula>
    </cfRule>
    <cfRule type="cellIs" dxfId="199" priority="11" stopIfTrue="1" operator="equal">
      <formula>"media"</formula>
    </cfRule>
    <cfRule type="cellIs" dxfId="198" priority="12" stopIfTrue="1" operator="equal">
      <formula>"baja"</formula>
    </cfRule>
  </conditionalFormatting>
  <conditionalFormatting sqref="AC48">
    <cfRule type="cellIs" dxfId="197" priority="4" operator="between">
      <formula>0.01</formula>
      <formula>0.59</formula>
    </cfRule>
    <cfRule type="cellIs" dxfId="196" priority="5" operator="between">
      <formula>0.6</formula>
      <formula>0.79</formula>
    </cfRule>
    <cfRule type="cellIs" dxfId="195" priority="6" operator="between">
      <formula>0.8</formula>
      <formula>1</formula>
    </cfRule>
  </conditionalFormatting>
  <conditionalFormatting sqref="AD35">
    <cfRule type="cellIs" dxfId="194" priority="1" operator="between">
      <formula>0.01</formula>
      <formula>0.59</formula>
    </cfRule>
    <cfRule type="cellIs" dxfId="193" priority="2" operator="between">
      <formula>0.6</formula>
      <formula>0.79</formula>
    </cfRule>
    <cfRule type="cellIs" dxfId="192" priority="3" operator="between">
      <formula>0.8</formula>
      <formula>1</formula>
    </cfRule>
  </conditionalFormatting>
  <dataValidations count="3">
    <dataValidation type="list" allowBlank="1" showErrorMessage="1" sqref="AC32:AC33" xr:uid="{00000000-0002-0000-3400-000000000000}">
      <formula1>"0,1,2,3"</formula1>
    </dataValidation>
    <dataValidation type="list" allowBlank="1" showErrorMessage="1" sqref="AC21:AC23 AC25:AC27" xr:uid="{00000000-0002-0000-3400-000001000000}">
      <formula1>"1,0"</formula1>
    </dataValidation>
    <dataValidation allowBlank="1" showErrorMessage="1" sqref="AD32:AD33 AD21:AD23 AD25:AD27" xr:uid="{00000000-0002-0000-34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17FCF1F2-B64F-43FC-A75A-B1FDDD26F2A1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EA2D7EA4-6C23-4D82-BDEF-F43B862A00A2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E3123820-2F21-443A-A6C6-BCD999CA0D94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400-000003000000}">
          <x14:formula1>
            <xm:f>'LISTAS Y CRITERIOS CRITICIDAD'!$F$7:$F$10</xm:f>
          </x14:formula1>
          <xm:sqref>B53:J53</xm:sqref>
        </x14:dataValidation>
        <x14:dataValidation type="list" allowBlank="1" showInputMessage="1" showErrorMessage="1" xr:uid="{00000000-0002-0000-3400-000004000000}">
          <x14:formula1>
            <xm:f>'LISTAS Y CRITERIOS CRITICIDAD'!$F$15:$F$17</xm:f>
          </x14:formula1>
          <xm:sqref>K53:S53</xm:sqref>
        </x14:dataValidation>
      </x14:dataValidation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FF0000"/>
    <pageSetUpPr fitToPage="1"/>
  </sheetPr>
  <dimension ref="B1:AG62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726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SUM(AB25:AB33)</f>
        <v>0.70000000000000018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632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</v>
      </c>
      <c r="AC25" s="13"/>
      <c r="AD25" s="12">
        <f t="shared" ref="AD25:AD33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28" t="s">
        <v>627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ref="AD27:AD29" si="1">AB27*AC27</f>
        <v>0</v>
      </c>
      <c r="AE27" s="229"/>
      <c r="AF27" s="230"/>
    </row>
    <row r="28" spans="2:32" ht="30" customHeight="1">
      <c r="B28" s="41">
        <v>4</v>
      </c>
      <c r="C28" s="228" t="s">
        <v>274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0.05</v>
      </c>
      <c r="AC28" s="13"/>
      <c r="AD28" s="12">
        <f t="shared" si="1"/>
        <v>0</v>
      </c>
      <c r="AE28" s="229"/>
      <c r="AF28" s="230"/>
    </row>
    <row r="29" spans="2:32" ht="30" customHeight="1">
      <c r="B29" s="41">
        <v>5</v>
      </c>
      <c r="C29" s="228" t="s">
        <v>727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 t="shared" si="1"/>
        <v>0</v>
      </c>
      <c r="AE29" s="229"/>
      <c r="AF29" s="230"/>
    </row>
    <row r="30" spans="2:32" ht="30" customHeight="1">
      <c r="B30" s="41">
        <v>6</v>
      </c>
      <c r="C30" s="228" t="s">
        <v>349</v>
      </c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2"/>
      <c r="W30" s="432"/>
      <c r="X30" s="432"/>
      <c r="Y30" s="432"/>
      <c r="Z30" s="432"/>
      <c r="AA30" s="432"/>
      <c r="AB30" s="12">
        <v>0.05</v>
      </c>
      <c r="AC30" s="13"/>
      <c r="AD30" s="12">
        <f t="shared" si="0"/>
        <v>0</v>
      </c>
      <c r="AE30" s="229"/>
      <c r="AF30" s="230"/>
    </row>
    <row r="31" spans="2:32" ht="30" customHeight="1">
      <c r="B31" s="41">
        <v>7</v>
      </c>
      <c r="C31" s="228" t="s">
        <v>633</v>
      </c>
      <c r="D31" s="432"/>
      <c r="E31" s="432"/>
      <c r="F31" s="432"/>
      <c r="G31" s="432"/>
      <c r="H31" s="432"/>
      <c r="I31" s="432"/>
      <c r="J31" s="432"/>
      <c r="K31" s="432"/>
      <c r="L31" s="432"/>
      <c r="M31" s="432"/>
      <c r="N31" s="432"/>
      <c r="O31" s="432"/>
      <c r="P31" s="432"/>
      <c r="Q31" s="432"/>
      <c r="R31" s="432"/>
      <c r="S31" s="432"/>
      <c r="T31" s="432"/>
      <c r="U31" s="432"/>
      <c r="V31" s="432"/>
      <c r="W31" s="432"/>
      <c r="X31" s="432"/>
      <c r="Y31" s="432"/>
      <c r="Z31" s="432"/>
      <c r="AA31" s="432"/>
      <c r="AB31" s="12">
        <v>0.1</v>
      </c>
      <c r="AC31" s="13"/>
      <c r="AD31" s="12">
        <f t="shared" si="0"/>
        <v>0</v>
      </c>
      <c r="AE31" s="229"/>
      <c r="AF31" s="230"/>
    </row>
    <row r="32" spans="2:32" ht="30" customHeight="1">
      <c r="B32" s="41">
        <v>8</v>
      </c>
      <c r="C32" s="231" t="s">
        <v>150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0.05</v>
      </c>
      <c r="AC32" s="13"/>
      <c r="AD32" s="12">
        <f t="shared" si="0"/>
        <v>0</v>
      </c>
      <c r="AE32" s="436"/>
      <c r="AF32" s="437"/>
    </row>
    <row r="33" spans="2:33" ht="30" customHeight="1">
      <c r="B33" s="41">
        <v>9</v>
      </c>
      <c r="C33" s="249" t="s">
        <v>151</v>
      </c>
      <c r="D33" s="438"/>
      <c r="E33" s="438"/>
      <c r="F33" s="438"/>
      <c r="G33" s="438"/>
      <c r="H33" s="438"/>
      <c r="I33" s="438"/>
      <c r="J33" s="438"/>
      <c r="K33" s="438"/>
      <c r="L33" s="438"/>
      <c r="M33" s="438"/>
      <c r="N33" s="438"/>
      <c r="O33" s="438"/>
      <c r="P33" s="438"/>
      <c r="Q33" s="438"/>
      <c r="R33" s="438"/>
      <c r="S33" s="438"/>
      <c r="T33" s="438"/>
      <c r="U33" s="438"/>
      <c r="V33" s="438"/>
      <c r="W33" s="438"/>
      <c r="X33" s="438"/>
      <c r="Y33" s="438"/>
      <c r="Z33" s="438"/>
      <c r="AA33" s="438"/>
      <c r="AB33" s="63">
        <v>0.05</v>
      </c>
      <c r="AC33" s="64"/>
      <c r="AD33" s="12">
        <f t="shared" si="0"/>
        <v>0</v>
      </c>
      <c r="AE33" s="439"/>
      <c r="AF33" s="440"/>
    </row>
    <row r="34" spans="2:33" ht="30" customHeight="1">
      <c r="B34" s="224" t="s">
        <v>152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SUM(AD21:AD23,AD25:AD33)</f>
        <v>0</v>
      </c>
      <c r="AC34" s="226"/>
      <c r="AD34" s="226"/>
      <c r="AE34" s="226"/>
      <c r="AF34" s="227"/>
    </row>
    <row r="35" spans="2:33" ht="6" customHeight="1">
      <c r="B35" s="65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  <c r="O35" s="66"/>
      <c r="P35" s="66"/>
      <c r="Q35" s="66"/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7"/>
      <c r="AE35" s="67"/>
      <c r="AF35" s="68"/>
    </row>
    <row r="36" spans="2:33" ht="30" customHeight="1">
      <c r="B36" s="211" t="s">
        <v>153</v>
      </c>
      <c r="C36" s="212"/>
      <c r="D36" s="212"/>
      <c r="E36" s="212"/>
      <c r="F36" s="212"/>
      <c r="G36" s="212"/>
      <c r="H36" s="21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7"/>
    </row>
    <row r="37" spans="2:33" ht="30" customHeight="1">
      <c r="B37" s="214" t="s">
        <v>154</v>
      </c>
      <c r="C37" s="215"/>
      <c r="D37" s="215"/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6"/>
      <c r="AB37" s="221">
        <f>SUM(AB38:AB39)</f>
        <v>1</v>
      </c>
      <c r="AC37" s="222"/>
      <c r="AD37" s="222"/>
      <c r="AE37" s="222"/>
      <c r="AF37" s="223"/>
    </row>
    <row r="38" spans="2:33" ht="30" customHeight="1">
      <c r="B38" s="41">
        <v>1</v>
      </c>
      <c r="C38" s="228" t="s">
        <v>155</v>
      </c>
      <c r="D38" s="432"/>
      <c r="E38" s="432"/>
      <c r="F38" s="432"/>
      <c r="G38" s="432"/>
      <c r="H38" s="432"/>
      <c r="I38" s="432"/>
      <c r="J38" s="432"/>
      <c r="K38" s="432"/>
      <c r="L38" s="432"/>
      <c r="M38" s="432"/>
      <c r="N38" s="432"/>
      <c r="O38" s="432"/>
      <c r="P38" s="432"/>
      <c r="Q38" s="432"/>
      <c r="R38" s="432"/>
      <c r="S38" s="432"/>
      <c r="T38" s="432"/>
      <c r="U38" s="432"/>
      <c r="V38" s="432"/>
      <c r="W38" s="432"/>
      <c r="X38" s="432"/>
      <c r="Y38" s="432"/>
      <c r="Z38" s="432"/>
      <c r="AA38" s="432"/>
      <c r="AB38" s="12">
        <v>0.6</v>
      </c>
      <c r="AC38" s="13"/>
      <c r="AD38" s="12">
        <f>IF(AC38=0,'LISTAS Y CRITERIOS CRITICIDAD'!$E$25,IF(AC38=1,'LISTAS Y CRITERIOS CRITICIDAD'!$E$26,IF(AC38=2,'LISTAS Y CRITERIOS CRITICIDAD'!$E$27,IF(AC38=3,'LISTAS Y CRITERIOS CRITICIDAD'!$E$28))))</f>
        <v>0</v>
      </c>
      <c r="AE38" s="229"/>
      <c r="AF38" s="230"/>
    </row>
    <row r="39" spans="2:33" ht="30" customHeight="1">
      <c r="B39" s="41">
        <v>2</v>
      </c>
      <c r="C39" s="228" t="s">
        <v>156</v>
      </c>
      <c r="D39" s="432"/>
      <c r="E39" s="432"/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12">
        <v>0.4</v>
      </c>
      <c r="AC39" s="13"/>
      <c r="AD39" s="12">
        <f>IF(AC39=0,'LISTAS Y CRITERIOS CRITICIDAD'!$E$29,IF(AC39=1,'LISTAS Y CRITERIOS CRITICIDAD'!$E$30,IF(AC39=2,'LISTAS Y CRITERIOS CRITICIDAD'!$E$31,IF(AC39=3,'LISTAS Y CRITERIOS CRITICIDAD'!$E$32))))</f>
        <v>0</v>
      </c>
      <c r="AE39" s="229"/>
      <c r="AF39" s="230"/>
    </row>
    <row r="40" spans="2:33" ht="30" customHeight="1">
      <c r="B40" s="224" t="s">
        <v>157</v>
      </c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6">
        <f>SUM(AD38:AD39)</f>
        <v>0</v>
      </c>
      <c r="AC40" s="226"/>
      <c r="AD40" s="226"/>
      <c r="AE40" s="226"/>
      <c r="AF40" s="243"/>
      <c r="AG40" s="52"/>
    </row>
    <row r="41" spans="2:33" ht="6" customHeight="1">
      <c r="B41" s="60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58"/>
      <c r="AE41" s="58"/>
      <c r="AF41" s="59"/>
    </row>
    <row r="42" spans="2:33" ht="30" customHeight="1">
      <c r="B42" s="240" t="s">
        <v>158</v>
      </c>
      <c r="C42" s="241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2"/>
      <c r="AB42" s="243">
        <f>(AB34+AB40)/2</f>
        <v>0</v>
      </c>
      <c r="AC42" s="244"/>
      <c r="AD42" s="244"/>
      <c r="AE42" s="244"/>
      <c r="AF42" s="245"/>
    </row>
    <row r="43" spans="2:33" ht="7.5" customHeight="1" thickBot="1">
      <c r="B43" s="246"/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48"/>
    </row>
    <row r="44" spans="2:33" ht="18" customHeight="1">
      <c r="B44" s="232" t="s">
        <v>159</v>
      </c>
      <c r="C44" s="233"/>
      <c r="D44" s="233"/>
      <c r="E44" s="233"/>
      <c r="F44" s="233"/>
      <c r="G44" s="233"/>
      <c r="H44" s="233"/>
      <c r="I44" s="233"/>
      <c r="J44" s="233"/>
      <c r="K44" s="233"/>
      <c r="L44" s="233"/>
      <c r="M44" s="233"/>
      <c r="N44" s="233"/>
      <c r="O44" s="233"/>
      <c r="P44" s="233"/>
      <c r="Q44" s="233"/>
      <c r="R44" s="233"/>
      <c r="S44" s="233"/>
      <c r="T44" s="233"/>
      <c r="U44" s="233"/>
      <c r="V44" s="233"/>
      <c r="W44" s="233"/>
      <c r="X44" s="233"/>
      <c r="Y44" s="233"/>
      <c r="Z44" s="233"/>
      <c r="AA44" s="233"/>
      <c r="AB44" s="233"/>
      <c r="AC44" s="233"/>
      <c r="AD44" s="233"/>
      <c r="AE44" s="233"/>
      <c r="AF44" s="234"/>
    </row>
    <row r="45" spans="2:33" ht="3.75" customHeight="1">
      <c r="B45" s="52"/>
      <c r="AB45" s="11"/>
      <c r="AF45" s="53"/>
    </row>
    <row r="46" spans="2:33" ht="38.450000000000003" customHeight="1">
      <c r="B46" s="333" t="s">
        <v>160</v>
      </c>
      <c r="C46" s="334"/>
      <c r="D46" s="334"/>
      <c r="E46" s="334"/>
      <c r="F46" s="334"/>
      <c r="G46" s="334"/>
      <c r="H46" s="334"/>
      <c r="I46" s="334"/>
      <c r="J46" s="334"/>
      <c r="K46" s="334"/>
      <c r="L46" s="334"/>
      <c r="M46" s="334"/>
      <c r="N46" s="334"/>
      <c r="O46" s="334"/>
      <c r="P46" s="334"/>
      <c r="Q46" s="334"/>
      <c r="R46" s="334"/>
      <c r="S46" s="334"/>
      <c r="T46" s="334"/>
      <c r="U46" s="334"/>
      <c r="V46" s="334"/>
      <c r="W46" s="334"/>
      <c r="X46" s="334"/>
      <c r="Y46" s="334"/>
      <c r="Z46" s="334"/>
      <c r="AA46" s="334"/>
      <c r="AB46" s="334"/>
      <c r="AC46" s="334"/>
      <c r="AD46" s="334"/>
      <c r="AE46" s="334"/>
      <c r="AF46" s="335"/>
    </row>
    <row r="47" spans="2:33" ht="12.75" customHeight="1">
      <c r="B47" s="235" t="s">
        <v>161</v>
      </c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50"/>
      <c r="O47" s="236" t="s">
        <v>162</v>
      </c>
      <c r="P47" s="236"/>
      <c r="Q47" s="236"/>
      <c r="R47" s="236"/>
      <c r="S47" s="236"/>
      <c r="T47" s="236"/>
      <c r="U47" s="236"/>
      <c r="V47" s="236"/>
      <c r="W47" s="236"/>
      <c r="X47" s="236"/>
      <c r="Y47" s="236"/>
      <c r="Z47" s="236"/>
      <c r="AA47" s="14"/>
      <c r="AB47" s="238"/>
      <c r="AC47" s="238"/>
      <c r="AD47" s="238"/>
      <c r="AE47" s="238"/>
      <c r="AF47" s="239"/>
    </row>
    <row r="48" spans="2:33" ht="12.75" customHeight="1">
      <c r="B48" s="235" t="s">
        <v>163</v>
      </c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50"/>
      <c r="O48" s="236" t="s">
        <v>164</v>
      </c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14"/>
      <c r="AB48" s="238"/>
      <c r="AC48" s="238"/>
      <c r="AD48" s="238"/>
      <c r="AE48" s="238"/>
      <c r="AF48" s="239"/>
    </row>
    <row r="49" spans="2:32" ht="12" customHeight="1">
      <c r="B49" s="235" t="s">
        <v>165</v>
      </c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51"/>
      <c r="O49" s="237"/>
      <c r="P49" s="237"/>
      <c r="Q49" s="237"/>
      <c r="R49" s="237"/>
      <c r="S49" s="237"/>
      <c r="T49" s="237"/>
      <c r="U49" s="237"/>
      <c r="V49" s="237"/>
      <c r="W49" s="237"/>
      <c r="X49" s="237"/>
      <c r="Y49" s="237"/>
      <c r="Z49" s="237"/>
      <c r="AA49" s="44"/>
      <c r="AB49" s="238"/>
      <c r="AC49" s="238"/>
      <c r="AD49" s="238"/>
      <c r="AE49" s="238"/>
      <c r="AF49" s="239"/>
    </row>
    <row r="50" spans="2:32" ht="4.5" customHeight="1" thickBot="1">
      <c r="B50" s="52"/>
      <c r="AB50" s="11"/>
      <c r="AF50" s="53"/>
    </row>
    <row r="51" spans="2:32" ht="18" customHeight="1">
      <c r="B51" s="232" t="s">
        <v>166</v>
      </c>
      <c r="C51" s="233"/>
      <c r="D51" s="233"/>
      <c r="E51" s="233"/>
      <c r="F51" s="233"/>
      <c r="G51" s="233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  <c r="AB51" s="233"/>
      <c r="AC51" s="233"/>
      <c r="AD51" s="233"/>
      <c r="AE51" s="233"/>
      <c r="AF51" s="234"/>
    </row>
    <row r="52" spans="2:32" ht="73.5" customHeight="1">
      <c r="B52" s="286" t="s">
        <v>167</v>
      </c>
      <c r="C52" s="287"/>
      <c r="D52" s="287"/>
      <c r="E52" s="287"/>
      <c r="F52" s="287"/>
      <c r="G52" s="287"/>
      <c r="H52" s="287"/>
      <c r="I52" s="287"/>
      <c r="J52" s="287"/>
      <c r="K52" s="287"/>
      <c r="L52" s="287"/>
      <c r="M52" s="287"/>
      <c r="N52" s="287"/>
      <c r="O52" s="54"/>
      <c r="P52" s="54"/>
      <c r="Q52" s="288" t="s">
        <v>168</v>
      </c>
      <c r="R52" s="288"/>
      <c r="S52" s="288"/>
      <c r="T52" s="288"/>
      <c r="U52" s="288"/>
      <c r="V52" s="288"/>
      <c r="W52" s="288"/>
      <c r="X52" s="288"/>
      <c r="Y52" s="288"/>
      <c r="Z52" s="54"/>
      <c r="AA52" s="55"/>
      <c r="AB52" s="289" t="s">
        <v>169</v>
      </c>
      <c r="AC52" s="289"/>
      <c r="AD52" s="289"/>
      <c r="AE52" s="289"/>
      <c r="AF52" s="290"/>
    </row>
    <row r="53" spans="2:32" ht="7.5" customHeight="1">
      <c r="B53" s="301"/>
      <c r="C53" s="302"/>
      <c r="D53" s="302"/>
      <c r="E53" s="302"/>
      <c r="F53" s="302"/>
      <c r="G53" s="302"/>
      <c r="H53" s="302"/>
      <c r="I53" s="302"/>
      <c r="J53" s="302"/>
      <c r="K53" s="302"/>
      <c r="L53" s="302"/>
      <c r="M53" s="302"/>
      <c r="N53" s="302"/>
      <c r="O53" s="303"/>
      <c r="P53" s="303"/>
      <c r="Q53" s="302"/>
      <c r="R53" s="302"/>
      <c r="S53" s="302"/>
      <c r="T53" s="302"/>
      <c r="U53" s="302"/>
      <c r="V53" s="302"/>
      <c r="W53" s="302"/>
      <c r="X53" s="302"/>
      <c r="Y53" s="302"/>
      <c r="Z53" s="303"/>
      <c r="AA53" s="303"/>
      <c r="AB53" s="302"/>
      <c r="AC53" s="302"/>
      <c r="AD53" s="302"/>
      <c r="AE53" s="302"/>
      <c r="AF53" s="304"/>
    </row>
    <row r="54" spans="2:32" ht="34.5" customHeight="1">
      <c r="B54" s="292" t="s">
        <v>170</v>
      </c>
      <c r="C54" s="433"/>
      <c r="D54" s="433"/>
      <c r="E54" s="433"/>
      <c r="F54" s="433"/>
      <c r="G54" s="433"/>
      <c r="H54" s="433"/>
      <c r="I54" s="433"/>
      <c r="J54" s="433"/>
      <c r="K54" s="433"/>
      <c r="L54" s="226">
        <f>AB34</f>
        <v>0</v>
      </c>
      <c r="M54" s="226"/>
      <c r="N54" s="226"/>
      <c r="O54" s="226"/>
      <c r="P54" s="226"/>
      <c r="Q54" s="226"/>
      <c r="R54" s="226"/>
      <c r="S54" s="226"/>
      <c r="T54" s="226"/>
      <c r="U54" s="296" t="s">
        <v>171</v>
      </c>
      <c r="V54" s="296"/>
      <c r="W54" s="296"/>
      <c r="X54" s="296"/>
      <c r="Y54" s="296"/>
      <c r="Z54" s="296"/>
      <c r="AA54" s="296"/>
      <c r="AB54" s="296"/>
      <c r="AC54" s="226">
        <f>AB42</f>
        <v>0</v>
      </c>
      <c r="AD54" s="226"/>
      <c r="AE54" s="226"/>
      <c r="AF54" s="227"/>
    </row>
    <row r="55" spans="2:32" ht="7.5" customHeight="1" thickBot="1">
      <c r="B55" s="246"/>
      <c r="C55" s="247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8"/>
    </row>
    <row r="56" spans="2:32" ht="26.1" customHeight="1">
      <c r="B56" s="322" t="s">
        <v>172</v>
      </c>
      <c r="C56" s="323"/>
      <c r="D56" s="323"/>
      <c r="E56" s="323"/>
      <c r="F56" s="323"/>
      <c r="G56" s="323"/>
      <c r="H56" s="323"/>
      <c r="I56" s="323"/>
      <c r="J56" s="323"/>
      <c r="K56" s="323"/>
      <c r="L56" s="323"/>
      <c r="M56" s="323"/>
      <c r="N56" s="323"/>
      <c r="O56" s="323"/>
      <c r="P56" s="323"/>
      <c r="Q56" s="323"/>
      <c r="R56" s="323"/>
      <c r="S56" s="323"/>
      <c r="T56" s="323" t="s">
        <v>18</v>
      </c>
      <c r="U56" s="323"/>
      <c r="V56" s="323"/>
      <c r="W56" s="323"/>
      <c r="X56" s="323"/>
      <c r="Y56" s="323" t="s">
        <v>19</v>
      </c>
      <c r="Z56" s="323"/>
      <c r="AA56" s="323"/>
      <c r="AB56" s="323"/>
      <c r="AC56" s="323"/>
      <c r="AD56" s="326" t="s">
        <v>20</v>
      </c>
      <c r="AE56" s="326"/>
      <c r="AF56" s="327"/>
    </row>
    <row r="57" spans="2:32" ht="22.5" customHeight="1">
      <c r="B57" s="324"/>
      <c r="C57" s="325"/>
      <c r="D57" s="325"/>
      <c r="E57" s="325"/>
      <c r="F57" s="325"/>
      <c r="G57" s="325"/>
      <c r="H57" s="325"/>
      <c r="I57" s="325"/>
      <c r="J57" s="325"/>
      <c r="K57" s="325"/>
      <c r="L57" s="325"/>
      <c r="M57" s="325"/>
      <c r="N57" s="325"/>
      <c r="O57" s="325"/>
      <c r="P57" s="325"/>
      <c r="Q57" s="325"/>
      <c r="R57" s="325"/>
      <c r="S57" s="325"/>
      <c r="T57" s="325"/>
      <c r="U57" s="325"/>
      <c r="V57" s="325"/>
      <c r="W57" s="325"/>
      <c r="X57" s="325"/>
      <c r="Y57" s="325"/>
      <c r="Z57" s="325"/>
      <c r="AA57" s="325"/>
      <c r="AB57" s="325"/>
      <c r="AC57" s="325"/>
      <c r="AD57" s="328"/>
      <c r="AE57" s="328"/>
      <c r="AF57" s="329"/>
    </row>
    <row r="58" spans="2:32" ht="22.5" customHeight="1">
      <c r="B58" s="324" t="s">
        <v>24</v>
      </c>
      <c r="C58" s="325"/>
      <c r="D58" s="325"/>
      <c r="E58" s="325"/>
      <c r="F58" s="325"/>
      <c r="G58" s="325"/>
      <c r="H58" s="325"/>
      <c r="I58" s="325"/>
      <c r="J58" s="325"/>
      <c r="K58" s="325" t="s">
        <v>25</v>
      </c>
      <c r="L58" s="325"/>
      <c r="M58" s="325"/>
      <c r="N58" s="325"/>
      <c r="O58" s="325"/>
      <c r="P58" s="325"/>
      <c r="Q58" s="325"/>
      <c r="R58" s="325"/>
      <c r="S58" s="325"/>
      <c r="T58" s="325"/>
      <c r="U58" s="325"/>
      <c r="V58" s="325"/>
      <c r="W58" s="325"/>
      <c r="X58" s="325"/>
      <c r="Y58" s="325"/>
      <c r="Z58" s="325"/>
      <c r="AA58" s="325"/>
      <c r="AB58" s="325"/>
      <c r="AC58" s="325"/>
      <c r="AD58" s="328"/>
      <c r="AE58" s="328"/>
      <c r="AF58" s="329"/>
    </row>
    <row r="59" spans="2:32" ht="36.950000000000003" customHeight="1" thickBot="1">
      <c r="B59" s="330">
        <v>3</v>
      </c>
      <c r="C59" s="331"/>
      <c r="D59" s="331"/>
      <c r="E59" s="331"/>
      <c r="F59" s="331"/>
      <c r="G59" s="331"/>
      <c r="H59" s="331"/>
      <c r="I59" s="331"/>
      <c r="J59" s="331"/>
      <c r="K59" s="331">
        <v>2</v>
      </c>
      <c r="L59" s="331"/>
      <c r="M59" s="331"/>
      <c r="N59" s="331"/>
      <c r="O59" s="331"/>
      <c r="P59" s="331"/>
      <c r="Q59" s="331"/>
      <c r="R59" s="331"/>
      <c r="S59" s="331"/>
      <c r="T59" s="332">
        <f>B59*K59</f>
        <v>6</v>
      </c>
      <c r="U59" s="332"/>
      <c r="V59" s="332"/>
      <c r="W59" s="332"/>
      <c r="X59" s="332"/>
      <c r="Y59" s="298" t="str">
        <f>IF(T59=0,"",IF(AND(T59&gt;=6,T59&lt;=9),"Alta",IF(AND(T59&gt;=3,T59&lt;=5),"Media","Baja")))</f>
        <v>Alta</v>
      </c>
      <c r="Z59" s="298"/>
      <c r="AA59" s="298"/>
      <c r="AB59" s="298"/>
      <c r="AC59" s="298"/>
      <c r="AD59" s="299" t="str">
        <f>IF(Y59="Alta",'LISTAS Y CRITERIOS CRITICIDAD'!$C$18,IF(Y59="Media",'LISTAS Y CRITERIOS CRITICIDAD'!$C$19,IF(Y59="Baja",'LISTAS Y CRITERIOS CRITICIDAD'!$C$20,"")))</f>
        <v xml:space="preserve">Auditoria In Situ y Evaluación Anual  </v>
      </c>
      <c r="AE59" s="299"/>
      <c r="AF59" s="300"/>
    </row>
    <row r="60" spans="2:32" ht="15" customHeight="1" thickBot="1"/>
    <row r="61" spans="2:32" ht="15" customHeight="1">
      <c r="B61" s="308" t="s">
        <v>173</v>
      </c>
      <c r="C61" s="441"/>
      <c r="D61" s="441"/>
      <c r="E61" s="441"/>
      <c r="F61" s="442"/>
      <c r="G61" s="309"/>
      <c r="H61" s="443"/>
      <c r="I61" s="443"/>
      <c r="J61" s="443"/>
      <c r="K61" s="443"/>
      <c r="L61" s="443"/>
      <c r="M61" s="443"/>
      <c r="N61" s="443"/>
      <c r="O61" s="443"/>
      <c r="P61" s="443"/>
      <c r="Q61" s="443"/>
      <c r="R61" s="443"/>
      <c r="S61" s="444"/>
      <c r="T61" s="310" t="s">
        <v>174</v>
      </c>
      <c r="U61" s="311"/>
      <c r="V61" s="311"/>
      <c r="W61" s="312"/>
      <c r="X61" s="316"/>
      <c r="Y61" s="317"/>
      <c r="Z61" s="317"/>
      <c r="AA61" s="317"/>
      <c r="AB61" s="317"/>
      <c r="AC61" s="317"/>
      <c r="AD61" s="317"/>
      <c r="AE61" s="317"/>
      <c r="AF61" s="318"/>
    </row>
    <row r="62" spans="2:32" ht="15" customHeight="1" thickBot="1">
      <c r="B62" s="445"/>
      <c r="C62" s="446"/>
      <c r="D62" s="446"/>
      <c r="E62" s="446"/>
      <c r="F62" s="447"/>
      <c r="G62" s="448"/>
      <c r="H62" s="449"/>
      <c r="I62" s="449"/>
      <c r="J62" s="449"/>
      <c r="K62" s="449"/>
      <c r="L62" s="449"/>
      <c r="M62" s="449"/>
      <c r="N62" s="449"/>
      <c r="O62" s="449"/>
      <c r="P62" s="449"/>
      <c r="Q62" s="449"/>
      <c r="R62" s="449"/>
      <c r="S62" s="450"/>
      <c r="T62" s="313"/>
      <c r="U62" s="314"/>
      <c r="V62" s="314"/>
      <c r="W62" s="315"/>
      <c r="X62" s="319"/>
      <c r="Y62" s="320"/>
      <c r="Z62" s="320"/>
      <c r="AA62" s="320"/>
      <c r="AB62" s="320"/>
      <c r="AC62" s="320"/>
      <c r="AD62" s="320"/>
      <c r="AE62" s="320"/>
      <c r="AF62" s="321"/>
    </row>
  </sheetData>
  <mergeCells count="109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31:AA31"/>
    <mergeCell ref="AE31:AF31"/>
    <mergeCell ref="C32:AA32"/>
    <mergeCell ref="AE32:AF32"/>
    <mergeCell ref="C33:AA33"/>
    <mergeCell ref="AE33:AF33"/>
    <mergeCell ref="C25:AA25"/>
    <mergeCell ref="AE25:AF25"/>
    <mergeCell ref="C26:AA26"/>
    <mergeCell ref="AE26:AF26"/>
    <mergeCell ref="C30:AA30"/>
    <mergeCell ref="AE30:AF30"/>
    <mergeCell ref="C27:AA27"/>
    <mergeCell ref="AE27:AF27"/>
    <mergeCell ref="C28:AA28"/>
    <mergeCell ref="AE28:AF28"/>
    <mergeCell ref="C29:AA29"/>
    <mergeCell ref="AE29:AF29"/>
    <mergeCell ref="C39:AA39"/>
    <mergeCell ref="AE39:AF39"/>
    <mergeCell ref="B40:AA40"/>
    <mergeCell ref="AB40:AF40"/>
    <mergeCell ref="B42:AA42"/>
    <mergeCell ref="AB42:AF42"/>
    <mergeCell ref="B34:AA34"/>
    <mergeCell ref="AB34:AF34"/>
    <mergeCell ref="B36:AF36"/>
    <mergeCell ref="B37:AA37"/>
    <mergeCell ref="AB37:AF37"/>
    <mergeCell ref="C38:AA38"/>
    <mergeCell ref="AE38:AF38"/>
    <mergeCell ref="B48:M48"/>
    <mergeCell ref="O48:Z48"/>
    <mergeCell ref="AB48:AF48"/>
    <mergeCell ref="B49:M49"/>
    <mergeCell ref="O49:Z49"/>
    <mergeCell ref="AB49:AF49"/>
    <mergeCell ref="B43:AF43"/>
    <mergeCell ref="B44:AF44"/>
    <mergeCell ref="B46:AF46"/>
    <mergeCell ref="B47:M47"/>
    <mergeCell ref="O47:Z47"/>
    <mergeCell ref="AB47:AF47"/>
    <mergeCell ref="B59:J59"/>
    <mergeCell ref="K59:S59"/>
    <mergeCell ref="T59:X59"/>
    <mergeCell ref="Y59:AC59"/>
    <mergeCell ref="AD59:AF59"/>
    <mergeCell ref="B61:F62"/>
    <mergeCell ref="G61:S62"/>
    <mergeCell ref="T61:W62"/>
    <mergeCell ref="X61:AF62"/>
    <mergeCell ref="B55:AF55"/>
    <mergeCell ref="B56:S57"/>
    <mergeCell ref="T56:X58"/>
    <mergeCell ref="Y56:AC58"/>
    <mergeCell ref="AD56:AF58"/>
    <mergeCell ref="B58:J58"/>
    <mergeCell ref="K58:S58"/>
    <mergeCell ref="B51:AF51"/>
    <mergeCell ref="B52:N52"/>
    <mergeCell ref="Q52:Y52"/>
    <mergeCell ref="AB52:AF52"/>
    <mergeCell ref="B53:AF53"/>
    <mergeCell ref="B54:K54"/>
    <mergeCell ref="L54:T54"/>
    <mergeCell ref="U54:AB54"/>
    <mergeCell ref="AC54:AF54"/>
  </mergeCells>
  <conditionalFormatting sqref="L54 AD35 AB34 AB40 AB42">
    <cfRule type="cellIs" dxfId="188" priority="13" operator="between">
      <formula>0.01</formula>
      <formula>0.59</formula>
    </cfRule>
    <cfRule type="cellIs" dxfId="187" priority="14" operator="between">
      <formula>0.6</formula>
      <formula>0.79</formula>
    </cfRule>
    <cfRule type="cellIs" dxfId="186" priority="15" operator="between">
      <formula>0.8</formula>
      <formula>1</formula>
    </cfRule>
  </conditionalFormatting>
  <conditionalFormatting sqref="Y59">
    <cfRule type="cellIs" dxfId="185" priority="10" stopIfTrue="1" operator="equal">
      <formula>"alta"</formula>
    </cfRule>
    <cfRule type="cellIs" dxfId="184" priority="11" stopIfTrue="1" operator="equal">
      <formula>"media"</formula>
    </cfRule>
    <cfRule type="cellIs" dxfId="183" priority="12" stopIfTrue="1" operator="equal">
      <formula>"baja"</formula>
    </cfRule>
  </conditionalFormatting>
  <conditionalFormatting sqref="AC54">
    <cfRule type="cellIs" dxfId="182" priority="4" operator="between">
      <formula>0.01</formula>
      <formula>0.59</formula>
    </cfRule>
    <cfRule type="cellIs" dxfId="181" priority="5" operator="between">
      <formula>0.6</formula>
      <formula>0.79</formula>
    </cfRule>
    <cfRule type="cellIs" dxfId="180" priority="6" operator="between">
      <formula>0.8</formula>
      <formula>1</formula>
    </cfRule>
  </conditionalFormatting>
  <conditionalFormatting sqref="AD41">
    <cfRule type="cellIs" dxfId="179" priority="1" operator="between">
      <formula>0.01</formula>
      <formula>0.59</formula>
    </cfRule>
    <cfRule type="cellIs" dxfId="178" priority="2" operator="between">
      <formula>0.6</formula>
      <formula>0.79</formula>
    </cfRule>
    <cfRule type="cellIs" dxfId="177" priority="3" operator="between">
      <formula>0.8</formula>
      <formula>1</formula>
    </cfRule>
  </conditionalFormatting>
  <dataValidations count="3">
    <dataValidation allowBlank="1" showErrorMessage="1" sqref="AD38:AD39 AD21:AD23 AD25:AD33" xr:uid="{00000000-0002-0000-3600-000000000000}"/>
    <dataValidation type="list" allowBlank="1" showErrorMessage="1" sqref="AC21:AC23 AC25:AC33" xr:uid="{00000000-0002-0000-3600-000001000000}">
      <formula1>"1,0"</formula1>
    </dataValidation>
    <dataValidation type="list" allowBlank="1" showErrorMessage="1" sqref="AC38:AC39" xr:uid="{00000000-0002-0000-36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E5F3F40-7CFD-4159-93CF-DCC974B57F29}">
            <xm:f>NOT(ISERROR(SEARCH('LISTAS Y CRITERIOS CRITICIDAD'!$C$20,AD59)))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295C6854-070F-4D73-A23E-15C327A4F5DE}">
            <xm:f>NOT(ISERROR(SEARCH('LISTAS Y CRITERIOS CRITICIDAD'!$C$18,AD59)))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BCEC955B-7864-4F7D-99D5-B2CC16BAA55D}">
            <xm:f>NOT(ISERROR(SEARCH('LISTAS Y CRITERIOS CRITICIDAD'!$C$19,AD59)))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AD59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600-000003000000}">
          <x14:formula1>
            <xm:f>'LISTAS Y CRITERIOS CRITICIDAD'!$F$15:$F$17</xm:f>
          </x14:formula1>
          <xm:sqref>K59:S59</xm:sqref>
        </x14:dataValidation>
        <x14:dataValidation type="list" allowBlank="1" showInputMessage="1" showErrorMessage="1" xr:uid="{00000000-0002-0000-3600-000004000000}">
          <x14:formula1>
            <xm:f>'LISTAS Y CRITERIOS CRITICIDAD'!$F$7:$F$10</xm:f>
          </x14:formula1>
          <xm:sqref>B59:J59</xm:sqref>
        </x14:dataValidation>
      </x14:dataValidation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728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729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0.25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730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0.25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0"/>
        <v>0</v>
      </c>
      <c r="AE27" s="436"/>
      <c r="AF27" s="437"/>
    </row>
    <row r="28" spans="2:32" ht="30" customHeight="1">
      <c r="B28" s="41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 t="shared" si="0"/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2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4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2:AA32"/>
    <mergeCell ref="AB32:AF32"/>
    <mergeCell ref="C27:AA27"/>
    <mergeCell ref="AE27:AF27"/>
    <mergeCell ref="C25:AA25"/>
    <mergeCell ref="AE25:AF25"/>
    <mergeCell ref="C26:AA26"/>
    <mergeCell ref="AE26:AF26"/>
    <mergeCell ref="C28:AA28"/>
    <mergeCell ref="AE28:AF28"/>
    <mergeCell ref="B29:AA29"/>
    <mergeCell ref="AB29:AF29"/>
    <mergeCell ref="B31:AF31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</mergeCells>
  <conditionalFormatting sqref="L49 AD30 AB29 AB35 AB37">
    <cfRule type="cellIs" dxfId="173" priority="13" operator="between">
      <formula>0.01</formula>
      <formula>0.59</formula>
    </cfRule>
    <cfRule type="cellIs" dxfId="172" priority="14" operator="between">
      <formula>0.6</formula>
      <formula>0.79</formula>
    </cfRule>
    <cfRule type="cellIs" dxfId="171" priority="15" operator="between">
      <formula>0.8</formula>
      <formula>1</formula>
    </cfRule>
  </conditionalFormatting>
  <conditionalFormatting sqref="Y54">
    <cfRule type="cellIs" dxfId="170" priority="10" stopIfTrue="1" operator="equal">
      <formula>"alta"</formula>
    </cfRule>
    <cfRule type="cellIs" dxfId="169" priority="11" stopIfTrue="1" operator="equal">
      <formula>"media"</formula>
    </cfRule>
    <cfRule type="cellIs" dxfId="168" priority="12" stopIfTrue="1" operator="equal">
      <formula>"baja"</formula>
    </cfRule>
  </conditionalFormatting>
  <conditionalFormatting sqref="AC49">
    <cfRule type="cellIs" dxfId="167" priority="4" operator="between">
      <formula>0.01</formula>
      <formula>0.59</formula>
    </cfRule>
    <cfRule type="cellIs" dxfId="166" priority="5" operator="between">
      <formula>0.6</formula>
      <formula>0.79</formula>
    </cfRule>
    <cfRule type="cellIs" dxfId="165" priority="6" operator="between">
      <formula>0.8</formula>
      <formula>1</formula>
    </cfRule>
  </conditionalFormatting>
  <conditionalFormatting sqref="AD36">
    <cfRule type="cellIs" dxfId="164" priority="1" operator="between">
      <formula>0.01</formula>
      <formula>0.59</formula>
    </cfRule>
    <cfRule type="cellIs" dxfId="163" priority="2" operator="between">
      <formula>0.6</formula>
      <formula>0.79</formula>
    </cfRule>
    <cfRule type="cellIs" dxfId="162" priority="3" operator="between">
      <formula>0.8</formula>
      <formula>1</formula>
    </cfRule>
  </conditionalFormatting>
  <dataValidations count="3">
    <dataValidation allowBlank="1" showErrorMessage="1" sqref="AD33:AD34 AD21:AD23 AD25:AD28" xr:uid="{00000000-0002-0000-3700-000000000000}"/>
    <dataValidation type="list" allowBlank="1" showErrorMessage="1" sqref="AC21:AC23 AC25:AC28" xr:uid="{00000000-0002-0000-3700-000001000000}">
      <formula1>"1,0"</formula1>
    </dataValidation>
    <dataValidation type="list" allowBlank="1" showErrorMessage="1" sqref="AC33:AC34" xr:uid="{00000000-0002-0000-37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4DFACB9-4E5B-4CC0-9AFD-D3C49C2E130B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A753C0B3-1F5A-42DE-85D7-C1E6A13CD451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1964C4C4-4687-4039-B93C-9E88AF944B78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7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37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731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732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0.4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349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0"/>
        <v>0</v>
      </c>
      <c r="AE27" s="436"/>
      <c r="AF27" s="437"/>
    </row>
    <row r="28" spans="2:32" ht="30" customHeight="1">
      <c r="B28" s="41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 t="shared" si="0"/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2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4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</mergeCells>
  <conditionalFormatting sqref="L49 AD30 AB29 AB35 AB37">
    <cfRule type="cellIs" dxfId="158" priority="13" operator="between">
      <formula>0.01</formula>
      <formula>0.59</formula>
    </cfRule>
    <cfRule type="cellIs" dxfId="157" priority="14" operator="between">
      <formula>0.6</formula>
      <formula>0.79</formula>
    </cfRule>
    <cfRule type="cellIs" dxfId="156" priority="15" operator="between">
      <formula>0.8</formula>
      <formula>1</formula>
    </cfRule>
  </conditionalFormatting>
  <conditionalFormatting sqref="Y54">
    <cfRule type="cellIs" dxfId="155" priority="10" stopIfTrue="1" operator="equal">
      <formula>"alta"</formula>
    </cfRule>
    <cfRule type="cellIs" dxfId="154" priority="11" stopIfTrue="1" operator="equal">
      <formula>"media"</formula>
    </cfRule>
    <cfRule type="cellIs" dxfId="153" priority="12" stopIfTrue="1" operator="equal">
      <formula>"baja"</formula>
    </cfRule>
  </conditionalFormatting>
  <conditionalFormatting sqref="AC49">
    <cfRule type="cellIs" dxfId="152" priority="4" operator="between">
      <formula>0.01</formula>
      <formula>0.59</formula>
    </cfRule>
    <cfRule type="cellIs" dxfId="151" priority="5" operator="between">
      <formula>0.6</formula>
      <formula>0.79</formula>
    </cfRule>
    <cfRule type="cellIs" dxfId="150" priority="6" operator="between">
      <formula>0.8</formula>
      <formula>1</formula>
    </cfRule>
  </conditionalFormatting>
  <conditionalFormatting sqref="AD36">
    <cfRule type="cellIs" dxfId="149" priority="1" operator="between">
      <formula>0.01</formula>
      <formula>0.59</formula>
    </cfRule>
    <cfRule type="cellIs" dxfId="148" priority="2" operator="between">
      <formula>0.6</formula>
      <formula>0.79</formula>
    </cfRule>
    <cfRule type="cellIs" dxfId="147" priority="3" operator="between">
      <formula>0.8</formula>
      <formula>1</formula>
    </cfRule>
  </conditionalFormatting>
  <dataValidations count="3">
    <dataValidation type="list" allowBlank="1" showErrorMessage="1" sqref="AC33:AC34" xr:uid="{00000000-0002-0000-3800-000000000000}">
      <formula1>"0,1,2,3"</formula1>
    </dataValidation>
    <dataValidation type="list" allowBlank="1" showErrorMessage="1" sqref="AC21:AC23 AC25:AC28" xr:uid="{00000000-0002-0000-3800-000001000000}">
      <formula1>"1,0"</formula1>
    </dataValidation>
    <dataValidation allowBlank="1" showErrorMessage="1" sqref="AD33:AD34 AD21:AD23 AD25:AD28" xr:uid="{00000000-0002-0000-38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22C3B76-E722-4294-B65E-FB7C43932F7F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3D1FF698-6AF1-478E-BA06-86565C498E57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CAFB1C91-9C5C-4AFC-B614-84E593039611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800-000003000000}">
          <x14:formula1>
            <xm:f>'LISTAS Y CRITERIOS CRITICIDAD'!$F$7:$F$10</xm:f>
          </x14:formula1>
          <xm:sqref>B54:J54</xm:sqref>
        </x14:dataValidation>
        <x14:dataValidation type="list" allowBlank="1" showInputMessage="1" showErrorMessage="1" xr:uid="{00000000-0002-0000-3800-000004000000}">
          <x14:formula1>
            <xm:f>'LISTAS Y CRITERIOS CRITICIDAD'!$F$15:$F$17</xm:f>
          </x14:formula1>
          <xm:sqref>K54:S54</xm:sqref>
        </x14:dataValidation>
      </x14:dataValidation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5"/>
  </sheetPr>
  <dimension ref="A1:T61"/>
  <sheetViews>
    <sheetView showGridLines="0" tabSelected="1" zoomScaleNormal="100" workbookViewId="0">
      <selection activeCell="A8" sqref="A8:XFD61"/>
    </sheetView>
  </sheetViews>
  <sheetFormatPr defaultColWidth="68.85546875" defaultRowHeight="14.25"/>
  <cols>
    <col min="1" max="1" width="5.140625" style="30" customWidth="1"/>
    <col min="2" max="2" width="26.85546875" style="30" customWidth="1"/>
    <col min="3" max="3" width="51.5703125" style="4" bestFit="1" customWidth="1"/>
    <col min="4" max="4" width="18.42578125" style="30" customWidth="1"/>
    <col min="5" max="5" width="20.7109375" style="30" customWidth="1"/>
    <col min="6" max="6" width="18.5703125" style="30" customWidth="1"/>
    <col min="7" max="7" width="41.5703125" style="30" customWidth="1"/>
    <col min="8" max="8" width="35" style="30" customWidth="1"/>
    <col min="9" max="9" width="23.7109375" style="30" customWidth="1"/>
    <col min="10" max="10" width="25" style="30" customWidth="1"/>
    <col min="11" max="11" width="34.85546875" style="30" customWidth="1"/>
    <col min="12" max="12" width="34.140625" style="30" customWidth="1"/>
    <col min="13" max="13" width="50.7109375" style="30" customWidth="1"/>
    <col min="14" max="14" width="49.7109375" style="30" customWidth="1"/>
    <col min="15" max="15" width="50.7109375" style="30" customWidth="1"/>
    <col min="16" max="16" width="27.28515625" style="30" customWidth="1"/>
    <col min="17" max="17" width="25.85546875" style="30" customWidth="1"/>
    <col min="18" max="18" width="23.7109375" style="30" customWidth="1"/>
    <col min="19" max="19" width="21.7109375" style="30" customWidth="1"/>
    <col min="20" max="20" width="41.140625" style="30" customWidth="1"/>
    <col min="21" max="21" width="36.140625" style="1" customWidth="1"/>
    <col min="22" max="22" width="35.42578125" style="1" customWidth="1"/>
    <col min="23" max="16384" width="68.85546875" style="1"/>
  </cols>
  <sheetData>
    <row r="1" spans="1:20" ht="26.1" customHeight="1">
      <c r="A1" s="184" t="s">
        <v>733</v>
      </c>
      <c r="B1" s="185"/>
      <c r="C1" s="185"/>
      <c r="D1" s="186"/>
      <c r="E1" s="193" t="s">
        <v>3</v>
      </c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5"/>
    </row>
    <row r="2" spans="1:20" ht="21.95" customHeight="1" thickBot="1">
      <c r="A2" s="187"/>
      <c r="B2" s="188"/>
      <c r="C2" s="188"/>
      <c r="D2" s="189"/>
      <c r="E2" s="196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8"/>
    </row>
    <row r="3" spans="1:20" ht="30.95" customHeight="1" thickBot="1">
      <c r="A3" s="190"/>
      <c r="B3" s="191"/>
      <c r="C3" s="191"/>
      <c r="D3" s="192"/>
      <c r="E3" s="199" t="s">
        <v>1</v>
      </c>
      <c r="F3" s="200"/>
      <c r="G3" s="200"/>
      <c r="H3" s="200"/>
      <c r="I3" s="200"/>
      <c r="J3" s="200"/>
      <c r="K3" s="200"/>
      <c r="L3" s="201"/>
      <c r="M3" s="200" t="s">
        <v>2</v>
      </c>
      <c r="N3" s="200"/>
      <c r="O3" s="200"/>
      <c r="P3" s="200"/>
      <c r="Q3" s="200"/>
      <c r="R3" s="200"/>
      <c r="S3" s="200"/>
      <c r="T3" s="201"/>
    </row>
    <row r="4" spans="1:20" ht="15">
      <c r="C4" s="5"/>
      <c r="D4" s="5"/>
      <c r="E4" s="4"/>
      <c r="F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" customHeight="1" thickBot="1">
      <c r="A5" s="202" t="s">
        <v>4</v>
      </c>
      <c r="B5" s="205" t="s">
        <v>5</v>
      </c>
      <c r="C5" s="183" t="s">
        <v>6</v>
      </c>
      <c r="D5" s="183" t="s">
        <v>7</v>
      </c>
      <c r="E5" s="183" t="s">
        <v>8</v>
      </c>
      <c r="F5" s="183" t="s">
        <v>9</v>
      </c>
      <c r="G5" s="183" t="s">
        <v>10</v>
      </c>
      <c r="H5" s="183" t="s">
        <v>11</v>
      </c>
      <c r="I5" s="183" t="s">
        <v>12</v>
      </c>
      <c r="J5" s="208" t="s">
        <v>13</v>
      </c>
      <c r="K5" s="208" t="s">
        <v>14</v>
      </c>
      <c r="L5" s="208" t="s">
        <v>15</v>
      </c>
      <c r="M5" s="183" t="s">
        <v>16</v>
      </c>
      <c r="N5" s="183"/>
      <c r="O5" s="183"/>
      <c r="P5" s="183" t="s">
        <v>17</v>
      </c>
      <c r="Q5" s="183"/>
      <c r="R5" s="183" t="s">
        <v>18</v>
      </c>
      <c r="S5" s="183" t="s">
        <v>19</v>
      </c>
      <c r="T5" s="183" t="s">
        <v>20</v>
      </c>
    </row>
    <row r="6" spans="1:20" ht="14.25" customHeight="1">
      <c r="A6" s="203"/>
      <c r="B6" s="206"/>
      <c r="C6" s="183"/>
      <c r="D6" s="183"/>
      <c r="E6" s="183"/>
      <c r="F6" s="183"/>
      <c r="G6" s="183"/>
      <c r="H6" s="183"/>
      <c r="I6" s="183"/>
      <c r="J6" s="209"/>
      <c r="K6" s="209"/>
      <c r="L6" s="209"/>
      <c r="M6" s="183"/>
      <c r="N6" s="183"/>
      <c r="O6" s="183"/>
      <c r="P6" s="183"/>
      <c r="Q6" s="183"/>
      <c r="R6" s="183"/>
      <c r="S6" s="183"/>
      <c r="T6" s="183"/>
    </row>
    <row r="7" spans="1:20">
      <c r="A7" s="204"/>
      <c r="B7" s="207"/>
      <c r="C7" s="183"/>
      <c r="D7" s="183"/>
      <c r="E7" s="183"/>
      <c r="F7" s="183"/>
      <c r="G7" s="183"/>
      <c r="H7" s="183"/>
      <c r="I7" s="183"/>
      <c r="J7" s="210"/>
      <c r="K7" s="210"/>
      <c r="L7" s="210"/>
      <c r="M7" s="43" t="s">
        <v>21</v>
      </c>
      <c r="N7" s="43" t="s">
        <v>22</v>
      </c>
      <c r="O7" s="43" t="s">
        <v>23</v>
      </c>
      <c r="P7" s="43" t="s">
        <v>24</v>
      </c>
      <c r="Q7" s="43" t="s">
        <v>25</v>
      </c>
      <c r="R7" s="183"/>
      <c r="S7" s="183"/>
      <c r="T7" s="183"/>
    </row>
    <row r="8" spans="1:20" s="8" customFormat="1" ht="36" customHeight="1">
      <c r="A8" s="80">
        <v>1</v>
      </c>
      <c r="B8" s="77" t="s">
        <v>26</v>
      </c>
      <c r="C8" s="78" t="s">
        <v>734</v>
      </c>
      <c r="D8" s="78" t="s">
        <v>735</v>
      </c>
      <c r="E8" s="77">
        <v>7033021</v>
      </c>
      <c r="F8" s="77">
        <v>3167577602</v>
      </c>
      <c r="G8" s="79" t="s">
        <v>736</v>
      </c>
      <c r="H8" s="77" t="s">
        <v>737</v>
      </c>
      <c r="I8" s="78" t="s">
        <v>227</v>
      </c>
      <c r="J8" s="78" t="s">
        <v>738</v>
      </c>
      <c r="K8" s="78" t="s">
        <v>739</v>
      </c>
      <c r="L8" s="78" t="s">
        <v>79</v>
      </c>
      <c r="M8" s="78" t="s">
        <v>46</v>
      </c>
      <c r="N8" s="78" t="s">
        <v>740</v>
      </c>
      <c r="O8" s="78" t="s">
        <v>36</v>
      </c>
      <c r="P8" s="78">
        <v>2</v>
      </c>
      <c r="Q8" s="78">
        <v>2</v>
      </c>
      <c r="R8" s="78">
        <f>P8*Q8</f>
        <v>4</v>
      </c>
      <c r="S8" s="78" t="str">
        <f>IF(R8=0,"",IF(AND(R8&gt;=6,R8&lt;=9),"Alta",IF(AND(R8&gt;=3,R8&lt;=5),"Media","Baja")))</f>
        <v>Media</v>
      </c>
      <c r="T8" s="77" t="str">
        <f>IF(S8="Alta",'LISTAS Y CRITERIOS CRITICIDAD'!$C$18,IF(S8="Media",'LISTAS Y CRITERIOS CRITICIDAD'!$C$19,IF(S8="Baja",'LISTAS Y CRITERIOS CRITICIDAD'!$C$20,"")))</f>
        <v>Auditoría Documental y Evaluación Anual</v>
      </c>
    </row>
    <row r="9" spans="1:20" s="8" customFormat="1" ht="36" customHeight="1">
      <c r="A9" s="102">
        <v>2</v>
      </c>
      <c r="B9" s="102" t="s">
        <v>26</v>
      </c>
      <c r="C9" s="103" t="s">
        <v>741</v>
      </c>
      <c r="D9" s="103" t="s">
        <v>742</v>
      </c>
      <c r="E9" s="102">
        <v>6088389438</v>
      </c>
      <c r="F9" s="102">
        <v>3187681232</v>
      </c>
      <c r="G9" s="104" t="s">
        <v>743</v>
      </c>
      <c r="H9" s="102" t="s">
        <v>744</v>
      </c>
      <c r="I9" s="102" t="s">
        <v>298</v>
      </c>
      <c r="J9" s="103" t="s">
        <v>738</v>
      </c>
      <c r="K9" s="103" t="s">
        <v>739</v>
      </c>
      <c r="L9" s="103" t="s">
        <v>79</v>
      </c>
      <c r="M9" s="103" t="s">
        <v>46</v>
      </c>
      <c r="N9" s="103" t="s">
        <v>740</v>
      </c>
      <c r="O9" s="103" t="s">
        <v>36</v>
      </c>
      <c r="P9" s="103">
        <v>2</v>
      </c>
      <c r="Q9" s="103">
        <v>2</v>
      </c>
      <c r="R9" s="103">
        <f t="shared" ref="R9:R15" si="0">P9*Q9</f>
        <v>4</v>
      </c>
      <c r="S9" s="7" t="str">
        <f t="shared" ref="S9:S15" si="1">IF(R9=0,"",IF(AND(R9&gt;=6,R9&lt;=9),"Alta",IF(AND(R9&gt;=3,R9&lt;=5),"Media","Baja")))</f>
        <v>Media</v>
      </c>
      <c r="T9" s="2" t="str">
        <f>IF(S9="Alta",'LISTAS Y CRITERIOS CRITICIDAD'!$C$18,IF(S9="Media",'LISTAS Y CRITERIOS CRITICIDAD'!$C$19,IF(S9="Baja",'LISTAS Y CRITERIOS CRITICIDAD'!$C$20,"")))</f>
        <v>Auditoría Documental y Evaluación Anual</v>
      </c>
    </row>
    <row r="10" spans="1:20" s="8" customFormat="1" ht="36" customHeight="1">
      <c r="A10" s="6">
        <v>3</v>
      </c>
      <c r="B10" s="2" t="s">
        <v>26</v>
      </c>
      <c r="C10" s="7" t="s">
        <v>745</v>
      </c>
      <c r="D10" s="7" t="s">
        <v>746</v>
      </c>
      <c r="E10" s="2">
        <v>8932028</v>
      </c>
      <c r="F10" s="2"/>
      <c r="G10" s="3" t="s">
        <v>747</v>
      </c>
      <c r="H10" s="2" t="s">
        <v>748</v>
      </c>
      <c r="I10" s="7" t="s">
        <v>265</v>
      </c>
      <c r="J10" s="7" t="s">
        <v>749</v>
      </c>
      <c r="K10" s="7" t="s">
        <v>750</v>
      </c>
      <c r="L10" s="7" t="s">
        <v>195</v>
      </c>
      <c r="M10" s="7" t="s">
        <v>36</v>
      </c>
      <c r="N10" s="7" t="s">
        <v>47</v>
      </c>
      <c r="O10" s="7" t="s">
        <v>203</v>
      </c>
      <c r="P10" s="7">
        <v>1</v>
      </c>
      <c r="Q10" s="7">
        <v>2</v>
      </c>
      <c r="R10" s="7">
        <f t="shared" si="0"/>
        <v>2</v>
      </c>
      <c r="S10" s="7" t="str">
        <f t="shared" si="1"/>
        <v>Baja</v>
      </c>
      <c r="T10" s="2" t="str">
        <f>IF(S10="Alta",'LISTAS Y CRITERIOS CRITICIDAD'!$C$18,IF(S10="Media",'LISTAS Y CRITERIOS CRITICIDAD'!$C$19,IF(S10="Baja",'LISTAS Y CRITERIOS CRITICIDAD'!$C$20,"")))</f>
        <v>Revisión cumplimiento requisitos establecidos por SETIP</v>
      </c>
    </row>
    <row r="11" spans="1:20" s="8" customFormat="1" ht="36" customHeight="1">
      <c r="A11" s="102">
        <v>4</v>
      </c>
      <c r="B11" s="102" t="s">
        <v>37</v>
      </c>
      <c r="C11" s="103" t="s">
        <v>751</v>
      </c>
      <c r="D11" s="103" t="s">
        <v>752</v>
      </c>
      <c r="E11" s="102">
        <v>2841096</v>
      </c>
      <c r="F11" s="102"/>
      <c r="G11" s="104" t="s">
        <v>753</v>
      </c>
      <c r="H11" s="102" t="s">
        <v>754</v>
      </c>
      <c r="I11" s="102" t="s">
        <v>42</v>
      </c>
      <c r="J11" s="103" t="s">
        <v>755</v>
      </c>
      <c r="K11" s="103" t="s">
        <v>755</v>
      </c>
      <c r="L11" s="103" t="s">
        <v>322</v>
      </c>
      <c r="M11" s="103" t="s">
        <v>35</v>
      </c>
      <c r="N11" s="103" t="s">
        <v>36</v>
      </c>
      <c r="O11" s="103" t="s">
        <v>36</v>
      </c>
      <c r="P11" s="103">
        <v>1</v>
      </c>
      <c r="Q11" s="103">
        <v>2</v>
      </c>
      <c r="R11" s="103">
        <f t="shared" si="0"/>
        <v>2</v>
      </c>
      <c r="S11" s="7" t="str">
        <f t="shared" si="1"/>
        <v>Baja</v>
      </c>
      <c r="T11" s="2" t="str">
        <f>IF(S11="Alta",'LISTAS Y CRITERIOS CRITICIDAD'!$C$18,IF(S11="Media",'LISTAS Y CRITERIOS CRITICIDAD'!$C$19,IF(S11="Baja",'LISTAS Y CRITERIOS CRITICIDAD'!$C$20,"")))</f>
        <v>Revisión cumplimiento requisitos establecidos por SETIP</v>
      </c>
    </row>
    <row r="12" spans="1:20" s="8" customFormat="1" ht="36" customHeight="1">
      <c r="A12" s="102">
        <v>5</v>
      </c>
      <c r="B12" s="102" t="s">
        <v>37</v>
      </c>
      <c r="C12" s="103" t="s">
        <v>756</v>
      </c>
      <c r="D12" s="103" t="s">
        <v>757</v>
      </c>
      <c r="E12" s="102" t="s">
        <v>758</v>
      </c>
      <c r="F12" s="102"/>
      <c r="G12" s="104" t="s">
        <v>759</v>
      </c>
      <c r="H12" s="102" t="s">
        <v>760</v>
      </c>
      <c r="I12" s="102" t="s">
        <v>42</v>
      </c>
      <c r="J12" s="103" t="s">
        <v>755</v>
      </c>
      <c r="K12" s="103" t="s">
        <v>755</v>
      </c>
      <c r="L12" s="103" t="s">
        <v>322</v>
      </c>
      <c r="M12" s="103" t="s">
        <v>35</v>
      </c>
      <c r="N12" s="103" t="s">
        <v>36</v>
      </c>
      <c r="O12" s="103" t="s">
        <v>36</v>
      </c>
      <c r="P12" s="103">
        <v>1</v>
      </c>
      <c r="Q12" s="103">
        <v>2</v>
      </c>
      <c r="R12" s="103">
        <f t="shared" si="0"/>
        <v>2</v>
      </c>
      <c r="S12" s="7" t="str">
        <f t="shared" si="1"/>
        <v>Baja</v>
      </c>
      <c r="T12" s="2" t="str">
        <f>IF(S12="Alta",'LISTAS Y CRITERIOS CRITICIDAD'!$C$18,IF(S12="Media",'LISTAS Y CRITERIOS CRITICIDAD'!$C$19,IF(S12="Baja",'LISTAS Y CRITERIOS CRITICIDAD'!$C$20,"")))</f>
        <v>Revisión cumplimiento requisitos establecidos por SETIP</v>
      </c>
    </row>
    <row r="13" spans="1:20" s="8" customFormat="1" ht="36" customHeight="1">
      <c r="A13" s="102">
        <v>6</v>
      </c>
      <c r="B13" s="102" t="s">
        <v>26</v>
      </c>
      <c r="C13" s="103" t="s">
        <v>761</v>
      </c>
      <c r="D13" s="103" t="s">
        <v>762</v>
      </c>
      <c r="E13" s="102">
        <v>4227700</v>
      </c>
      <c r="F13" s="102"/>
      <c r="G13" s="104" t="s">
        <v>763</v>
      </c>
      <c r="H13" s="102" t="s">
        <v>764</v>
      </c>
      <c r="I13" s="102" t="s">
        <v>42</v>
      </c>
      <c r="J13" s="103" t="s">
        <v>755</v>
      </c>
      <c r="K13" s="103" t="s">
        <v>755</v>
      </c>
      <c r="L13" s="103" t="s">
        <v>322</v>
      </c>
      <c r="M13" s="103" t="s">
        <v>35</v>
      </c>
      <c r="N13" s="103" t="s">
        <v>36</v>
      </c>
      <c r="O13" s="103" t="s">
        <v>36</v>
      </c>
      <c r="P13" s="103">
        <v>1</v>
      </c>
      <c r="Q13" s="103">
        <v>2</v>
      </c>
      <c r="R13" s="103">
        <f t="shared" si="0"/>
        <v>2</v>
      </c>
      <c r="S13" s="7" t="str">
        <f t="shared" si="1"/>
        <v>Baja</v>
      </c>
      <c r="T13" s="2" t="str">
        <f>IF(S13="Alta",'LISTAS Y CRITERIOS CRITICIDAD'!$C$18,IF(S13="Media",'LISTAS Y CRITERIOS CRITICIDAD'!$C$19,IF(S13="Baja",'LISTAS Y CRITERIOS CRITICIDAD'!$C$20,"")))</f>
        <v>Revisión cumplimiento requisitos establecidos por SETIP</v>
      </c>
    </row>
    <row r="14" spans="1:20" s="8" customFormat="1" ht="36" customHeight="1">
      <c r="A14" s="6">
        <v>7</v>
      </c>
      <c r="B14" s="2" t="s">
        <v>26</v>
      </c>
      <c r="C14" s="7" t="s">
        <v>765</v>
      </c>
      <c r="D14" s="7" t="s">
        <v>766</v>
      </c>
      <c r="E14" s="2">
        <v>3340342</v>
      </c>
      <c r="F14" s="2"/>
      <c r="G14" s="3" t="s">
        <v>767</v>
      </c>
      <c r="H14" s="2" t="s">
        <v>768</v>
      </c>
      <c r="I14" s="2" t="s">
        <v>42</v>
      </c>
      <c r="J14" s="7" t="s">
        <v>755</v>
      </c>
      <c r="K14" s="7" t="s">
        <v>755</v>
      </c>
      <c r="L14" s="7" t="s">
        <v>322</v>
      </c>
      <c r="M14" s="7" t="s">
        <v>35</v>
      </c>
      <c r="N14" s="7" t="s">
        <v>36</v>
      </c>
      <c r="O14" s="7" t="s">
        <v>36</v>
      </c>
      <c r="P14" s="7">
        <v>1</v>
      </c>
      <c r="Q14" s="7">
        <v>2</v>
      </c>
      <c r="R14" s="7">
        <f t="shared" si="0"/>
        <v>2</v>
      </c>
      <c r="S14" s="7" t="str">
        <f t="shared" si="1"/>
        <v>Baja</v>
      </c>
      <c r="T14" s="2" t="str">
        <f>IF(S14="Alta",'LISTAS Y CRITERIOS CRITICIDAD'!$C$18,IF(S14="Media",'LISTAS Y CRITERIOS CRITICIDAD'!$C$19,IF(S14="Baja",'LISTAS Y CRITERIOS CRITICIDAD'!$C$20,"")))</f>
        <v>Revisión cumplimiento requisitos establecidos por SETIP</v>
      </c>
    </row>
    <row r="15" spans="1:20" s="8" customFormat="1" ht="36" customHeight="1">
      <c r="A15" s="6">
        <v>8</v>
      </c>
      <c r="B15" s="2" t="s">
        <v>26</v>
      </c>
      <c r="C15" s="7" t="s">
        <v>769</v>
      </c>
      <c r="D15" s="7" t="s">
        <v>770</v>
      </c>
      <c r="E15" s="2">
        <v>4446646</v>
      </c>
      <c r="F15" s="2"/>
      <c r="G15" s="3" t="s">
        <v>771</v>
      </c>
      <c r="H15" s="2" t="s">
        <v>772</v>
      </c>
      <c r="I15" s="2" t="s">
        <v>485</v>
      </c>
      <c r="J15" s="7" t="s">
        <v>749</v>
      </c>
      <c r="K15" s="7" t="s">
        <v>773</v>
      </c>
      <c r="L15" s="7" t="s">
        <v>195</v>
      </c>
      <c r="M15" s="7" t="s">
        <v>36</v>
      </c>
      <c r="N15" s="7" t="s">
        <v>47</v>
      </c>
      <c r="O15" s="7" t="s">
        <v>203</v>
      </c>
      <c r="P15" s="7">
        <v>1</v>
      </c>
      <c r="Q15" s="7">
        <v>2</v>
      </c>
      <c r="R15" s="7">
        <f t="shared" si="0"/>
        <v>2</v>
      </c>
      <c r="S15" s="7" t="str">
        <f t="shared" si="1"/>
        <v>Baja</v>
      </c>
      <c r="T15" s="2" t="str">
        <f>IF(S15="Alta",'LISTAS Y CRITERIOS CRITICIDAD'!$C$18,IF(S15="Media",'LISTAS Y CRITERIOS CRITICIDAD'!$C$19,IF(S15="Baja",'LISTAS Y CRITERIOS CRITICIDAD'!$C$20,"")))</f>
        <v>Revisión cumplimiento requisitos establecidos por SETIP</v>
      </c>
    </row>
    <row r="16" spans="1:20" s="8" customFormat="1" ht="36" customHeight="1">
      <c r="A16" s="102">
        <v>9</v>
      </c>
      <c r="B16" s="102" t="s">
        <v>26</v>
      </c>
      <c r="C16" s="103" t="s">
        <v>774</v>
      </c>
      <c r="D16" s="103" t="s">
        <v>775</v>
      </c>
      <c r="E16" s="102">
        <v>2948444</v>
      </c>
      <c r="F16" s="102"/>
      <c r="G16" s="104" t="s">
        <v>776</v>
      </c>
      <c r="H16" s="102" t="s">
        <v>777</v>
      </c>
      <c r="I16" s="102" t="s">
        <v>265</v>
      </c>
      <c r="J16" s="103" t="s">
        <v>778</v>
      </c>
      <c r="K16" s="103" t="s">
        <v>755</v>
      </c>
      <c r="L16" s="103" t="s">
        <v>34</v>
      </c>
      <c r="M16" s="103" t="s">
        <v>35</v>
      </c>
      <c r="N16" s="103" t="s">
        <v>36</v>
      </c>
      <c r="O16" s="103" t="s">
        <v>779</v>
      </c>
      <c r="P16" s="103">
        <v>2</v>
      </c>
      <c r="Q16" s="103">
        <v>2</v>
      </c>
      <c r="R16" s="103">
        <f t="shared" ref="R16:R35" si="2">P16*Q16</f>
        <v>4</v>
      </c>
      <c r="S16" s="7" t="str">
        <f t="shared" ref="S16:S35" si="3">IF(R16=0,"",IF(AND(R16&gt;=6,R16&lt;=9),"Alta",IF(AND(R16&gt;=3,R16&lt;=5),"Media","Baja")))</f>
        <v>Media</v>
      </c>
      <c r="T16" s="2" t="str">
        <f>IF(S16="Alta",'LISTAS Y CRITERIOS CRITICIDAD'!$C$18,IF(S16="Media",'LISTAS Y CRITERIOS CRITICIDAD'!$C$19,IF(S16="Baja",'LISTAS Y CRITERIOS CRITICIDAD'!$C$20,"")))</f>
        <v>Auditoría Documental y Evaluación Anual</v>
      </c>
    </row>
    <row r="17" spans="1:20" s="8" customFormat="1" ht="36" customHeight="1">
      <c r="A17" s="6">
        <v>10</v>
      </c>
      <c r="B17" s="2" t="s">
        <v>26</v>
      </c>
      <c r="C17" s="7" t="s">
        <v>780</v>
      </c>
      <c r="D17" s="7" t="s">
        <v>781</v>
      </c>
      <c r="E17" s="2"/>
      <c r="F17" s="2" t="s">
        <v>782</v>
      </c>
      <c r="G17" s="3" t="s">
        <v>783</v>
      </c>
      <c r="H17" s="2"/>
      <c r="I17" s="2" t="s">
        <v>298</v>
      </c>
      <c r="J17" s="7" t="s">
        <v>784</v>
      </c>
      <c r="K17" s="7" t="s">
        <v>785</v>
      </c>
      <c r="L17" s="7" t="s">
        <v>34</v>
      </c>
      <c r="M17" s="7" t="s">
        <v>36</v>
      </c>
      <c r="N17" s="7" t="s">
        <v>196</v>
      </c>
      <c r="O17" s="7" t="s">
        <v>779</v>
      </c>
      <c r="P17" s="7">
        <v>3</v>
      </c>
      <c r="Q17" s="7">
        <v>2</v>
      </c>
      <c r="R17" s="7">
        <f t="shared" si="2"/>
        <v>6</v>
      </c>
      <c r="S17" s="7" t="str">
        <f t="shared" si="3"/>
        <v>Alta</v>
      </c>
      <c r="T17" s="2" t="str">
        <f>IF(S17="Alta",'LISTAS Y CRITERIOS CRITICIDAD'!$C$18,IF(S17="Media",'LISTAS Y CRITERIOS CRITICIDAD'!$C$19,IF(S17="Baja",'LISTAS Y CRITERIOS CRITICIDAD'!$C$20,"")))</f>
        <v xml:space="preserve">Auditoria In Situ y Evaluación Anual  </v>
      </c>
    </row>
    <row r="18" spans="1:20" s="8" customFormat="1" ht="36" customHeight="1">
      <c r="A18" s="6">
        <v>11</v>
      </c>
      <c r="B18" s="2" t="s">
        <v>26</v>
      </c>
      <c r="C18" s="7" t="s">
        <v>786</v>
      </c>
      <c r="D18" s="7" t="s">
        <v>787</v>
      </c>
      <c r="E18" s="2"/>
      <c r="F18" s="2">
        <v>3103014017</v>
      </c>
      <c r="G18" s="3" t="s">
        <v>788</v>
      </c>
      <c r="H18" s="2" t="s">
        <v>789</v>
      </c>
      <c r="I18" s="2" t="s">
        <v>298</v>
      </c>
      <c r="J18" s="7" t="s">
        <v>790</v>
      </c>
      <c r="K18" s="7" t="s">
        <v>739</v>
      </c>
      <c r="L18" s="7" t="s">
        <v>79</v>
      </c>
      <c r="M18" s="7" t="s">
        <v>46</v>
      </c>
      <c r="N18" s="7" t="s">
        <v>791</v>
      </c>
      <c r="O18" s="7" t="s">
        <v>36</v>
      </c>
      <c r="P18" s="7">
        <v>2</v>
      </c>
      <c r="Q18" s="7">
        <v>2</v>
      </c>
      <c r="R18" s="7">
        <f t="shared" si="2"/>
        <v>4</v>
      </c>
      <c r="S18" s="7" t="str">
        <f t="shared" si="3"/>
        <v>Media</v>
      </c>
      <c r="T18" s="2" t="str">
        <f>IF(S18="Alta",'LISTAS Y CRITERIOS CRITICIDAD'!$C$18,IF(S18="Media",'LISTAS Y CRITERIOS CRITICIDAD'!$C$19,IF(S18="Baja",'LISTAS Y CRITERIOS CRITICIDAD'!$C$20,"")))</f>
        <v>Auditoría Documental y Evaluación Anual</v>
      </c>
    </row>
    <row r="19" spans="1:20" s="8" customFormat="1" ht="36" customHeight="1">
      <c r="A19" s="102">
        <v>12</v>
      </c>
      <c r="B19" s="102" t="s">
        <v>26</v>
      </c>
      <c r="C19" s="103" t="s">
        <v>792</v>
      </c>
      <c r="D19" s="103" t="s">
        <v>793</v>
      </c>
      <c r="E19" s="102">
        <v>6126974</v>
      </c>
      <c r="F19" s="102">
        <v>3503668736</v>
      </c>
      <c r="G19" s="104" t="s">
        <v>794</v>
      </c>
      <c r="H19" s="102" t="s">
        <v>795</v>
      </c>
      <c r="I19" s="102" t="s">
        <v>84</v>
      </c>
      <c r="J19" s="103" t="s">
        <v>796</v>
      </c>
      <c r="K19" s="103" t="s">
        <v>796</v>
      </c>
      <c r="L19" s="103" t="s">
        <v>79</v>
      </c>
      <c r="M19" s="103" t="s">
        <v>797</v>
      </c>
      <c r="N19" s="103" t="s">
        <v>643</v>
      </c>
      <c r="O19" s="103" t="s">
        <v>36</v>
      </c>
      <c r="P19" s="103">
        <v>1</v>
      </c>
      <c r="Q19" s="103">
        <v>1</v>
      </c>
      <c r="R19" s="103">
        <f t="shared" si="2"/>
        <v>1</v>
      </c>
      <c r="S19" s="7" t="str">
        <f t="shared" si="3"/>
        <v>Baja</v>
      </c>
      <c r="T19" s="2" t="str">
        <f>IF(S19="Alta",'LISTAS Y CRITERIOS CRITICIDAD'!$C$18,IF(S19="Media",'LISTAS Y CRITERIOS CRITICIDAD'!$C$19,IF(S19="Baja",'LISTAS Y CRITERIOS CRITICIDAD'!$C$20,"")))</f>
        <v>Revisión cumplimiento requisitos establecidos por SETIP</v>
      </c>
    </row>
    <row r="20" spans="1:20" s="8" customFormat="1" ht="36" customHeight="1">
      <c r="A20" s="102">
        <v>13</v>
      </c>
      <c r="B20" s="102" t="s">
        <v>26</v>
      </c>
      <c r="C20" s="103" t="s">
        <v>798</v>
      </c>
      <c r="D20" s="103" t="s">
        <v>799</v>
      </c>
      <c r="E20" s="102"/>
      <c r="F20" s="102">
        <v>3017626150</v>
      </c>
      <c r="G20" s="104" t="s">
        <v>800</v>
      </c>
      <c r="H20" s="102" t="s">
        <v>801</v>
      </c>
      <c r="I20" s="102" t="s">
        <v>84</v>
      </c>
      <c r="J20" s="103" t="s">
        <v>749</v>
      </c>
      <c r="K20" s="103" t="s">
        <v>749</v>
      </c>
      <c r="L20" s="103" t="s">
        <v>195</v>
      </c>
      <c r="M20" s="103" t="s">
        <v>45</v>
      </c>
      <c r="N20" s="103" t="s">
        <v>47</v>
      </c>
      <c r="O20" s="103" t="s">
        <v>203</v>
      </c>
      <c r="P20" s="103">
        <v>1</v>
      </c>
      <c r="Q20" s="103">
        <v>2</v>
      </c>
      <c r="R20" s="103">
        <f t="shared" si="2"/>
        <v>2</v>
      </c>
      <c r="S20" s="7" t="str">
        <f t="shared" si="3"/>
        <v>Baja</v>
      </c>
      <c r="T20" s="2" t="str">
        <f>IF(S20="Alta",'LISTAS Y CRITERIOS CRITICIDAD'!$C$18,IF(S20="Media",'LISTAS Y CRITERIOS CRITICIDAD'!$C$19,IF(S20="Baja",'LISTAS Y CRITERIOS CRITICIDAD'!$C$20,"")))</f>
        <v>Revisión cumplimiento requisitos establecidos por SETIP</v>
      </c>
    </row>
    <row r="21" spans="1:20" s="8" customFormat="1" ht="36" customHeight="1">
      <c r="A21" s="102">
        <v>14</v>
      </c>
      <c r="B21" s="102" t="s">
        <v>26</v>
      </c>
      <c r="C21" s="103" t="s">
        <v>802</v>
      </c>
      <c r="D21" s="103" t="s">
        <v>803</v>
      </c>
      <c r="E21" s="102">
        <v>2569998</v>
      </c>
      <c r="F21" s="102"/>
      <c r="G21" s="104" t="s">
        <v>804</v>
      </c>
      <c r="H21" s="102" t="s">
        <v>805</v>
      </c>
      <c r="I21" s="102" t="s">
        <v>42</v>
      </c>
      <c r="J21" s="103" t="s">
        <v>806</v>
      </c>
      <c r="K21" s="103" t="s">
        <v>806</v>
      </c>
      <c r="L21" s="103" t="s">
        <v>322</v>
      </c>
      <c r="M21" s="103" t="s">
        <v>46</v>
      </c>
      <c r="N21" s="103" t="s">
        <v>36</v>
      </c>
      <c r="O21" s="103" t="s">
        <v>36</v>
      </c>
      <c r="P21" s="103">
        <v>2</v>
      </c>
      <c r="Q21" s="103">
        <v>2</v>
      </c>
      <c r="R21" s="103">
        <f t="shared" si="2"/>
        <v>4</v>
      </c>
      <c r="S21" s="7" t="str">
        <f t="shared" si="3"/>
        <v>Media</v>
      </c>
      <c r="T21" s="2" t="str">
        <f>IF(S21="Alta",'LISTAS Y CRITERIOS CRITICIDAD'!$C$18,IF(S21="Media",'LISTAS Y CRITERIOS CRITICIDAD'!$C$19,IF(S21="Baja",'LISTAS Y CRITERIOS CRITICIDAD'!$C$20,"")))</f>
        <v>Auditoría Documental y Evaluación Anual</v>
      </c>
    </row>
    <row r="22" spans="1:20" s="8" customFormat="1" ht="36" customHeight="1">
      <c r="A22" s="6">
        <v>15</v>
      </c>
      <c r="B22" s="2" t="s">
        <v>26</v>
      </c>
      <c r="C22" s="7" t="s">
        <v>807</v>
      </c>
      <c r="D22" s="7" t="s">
        <v>808</v>
      </c>
      <c r="E22" s="2"/>
      <c r="F22" s="2">
        <v>3152198537</v>
      </c>
      <c r="G22" s="3" t="s">
        <v>809</v>
      </c>
      <c r="H22" s="2" t="s">
        <v>810</v>
      </c>
      <c r="I22" s="2" t="s">
        <v>84</v>
      </c>
      <c r="J22" s="7" t="s">
        <v>811</v>
      </c>
      <c r="K22" s="7" t="s">
        <v>811</v>
      </c>
      <c r="L22" s="7" t="s">
        <v>34</v>
      </c>
      <c r="M22" s="7" t="s">
        <v>46</v>
      </c>
      <c r="N22" s="7" t="s">
        <v>36</v>
      </c>
      <c r="O22" s="7" t="s">
        <v>779</v>
      </c>
      <c r="P22" s="7">
        <v>3</v>
      </c>
      <c r="Q22" s="7">
        <v>2</v>
      </c>
      <c r="R22" s="7">
        <f t="shared" si="2"/>
        <v>6</v>
      </c>
      <c r="S22" s="7" t="str">
        <f t="shared" si="3"/>
        <v>Alta</v>
      </c>
      <c r="T22" s="2" t="str">
        <f>IF(S22="Alta",'LISTAS Y CRITERIOS CRITICIDAD'!$C$18,IF(S22="Media",'LISTAS Y CRITERIOS CRITICIDAD'!$C$19,IF(S22="Baja",'LISTAS Y CRITERIOS CRITICIDAD'!$C$20,"")))</f>
        <v xml:space="preserve">Auditoria In Situ y Evaluación Anual  </v>
      </c>
    </row>
    <row r="23" spans="1:20" s="8" customFormat="1" ht="36" customHeight="1">
      <c r="A23" s="102">
        <v>16</v>
      </c>
      <c r="B23" s="102" t="s">
        <v>48</v>
      </c>
      <c r="C23" s="103" t="s">
        <v>812</v>
      </c>
      <c r="D23" s="103" t="s">
        <v>813</v>
      </c>
      <c r="E23" s="102">
        <v>3859765</v>
      </c>
      <c r="F23" s="102">
        <v>205198143</v>
      </c>
      <c r="G23" s="104" t="s">
        <v>814</v>
      </c>
      <c r="H23" s="102" t="s">
        <v>815</v>
      </c>
      <c r="I23" s="102" t="s">
        <v>816</v>
      </c>
      <c r="J23" s="103" t="s">
        <v>749</v>
      </c>
      <c r="K23" s="103" t="s">
        <v>749</v>
      </c>
      <c r="L23" s="103" t="s">
        <v>195</v>
      </c>
      <c r="M23" s="103" t="s">
        <v>36</v>
      </c>
      <c r="N23" s="103" t="s">
        <v>47</v>
      </c>
      <c r="O23" s="103" t="s">
        <v>203</v>
      </c>
      <c r="P23" s="103">
        <v>1</v>
      </c>
      <c r="Q23" s="103">
        <v>2</v>
      </c>
      <c r="R23" s="103">
        <f t="shared" si="2"/>
        <v>2</v>
      </c>
      <c r="S23" s="7" t="str">
        <f t="shared" si="3"/>
        <v>Baja</v>
      </c>
      <c r="T23" s="2" t="str">
        <f>IF(S23="Alta",'LISTAS Y CRITERIOS CRITICIDAD'!$C$18,IF(S23="Media",'LISTAS Y CRITERIOS CRITICIDAD'!$C$19,IF(S23="Baja",'LISTAS Y CRITERIOS CRITICIDAD'!$C$20,"")))</f>
        <v>Revisión cumplimiento requisitos establecidos por SETIP</v>
      </c>
    </row>
    <row r="24" spans="1:20" s="8" customFormat="1" ht="36" customHeight="1">
      <c r="A24" s="102">
        <v>17</v>
      </c>
      <c r="B24" s="102" t="s">
        <v>48</v>
      </c>
      <c r="C24" s="103" t="s">
        <v>817</v>
      </c>
      <c r="D24" s="103" t="s">
        <v>818</v>
      </c>
      <c r="E24" s="102">
        <v>4111611</v>
      </c>
      <c r="F24" s="102" t="s">
        <v>819</v>
      </c>
      <c r="G24" s="104" t="s">
        <v>820</v>
      </c>
      <c r="H24" s="102" t="s">
        <v>821</v>
      </c>
      <c r="I24" s="102" t="s">
        <v>42</v>
      </c>
      <c r="J24" s="103" t="s">
        <v>755</v>
      </c>
      <c r="K24" s="103" t="s">
        <v>755</v>
      </c>
      <c r="L24" s="103" t="s">
        <v>34</v>
      </c>
      <c r="M24" s="103" t="s">
        <v>35</v>
      </c>
      <c r="N24" s="103" t="s">
        <v>36</v>
      </c>
      <c r="O24" s="103" t="s">
        <v>779</v>
      </c>
      <c r="P24" s="103">
        <v>2</v>
      </c>
      <c r="Q24" s="103">
        <v>2</v>
      </c>
      <c r="R24" s="103">
        <f t="shared" si="2"/>
        <v>4</v>
      </c>
      <c r="S24" s="7" t="str">
        <f t="shared" si="3"/>
        <v>Media</v>
      </c>
      <c r="T24" s="2" t="str">
        <f>IF(S24="Alta",'LISTAS Y CRITERIOS CRITICIDAD'!$C$18,IF(S24="Media",'LISTAS Y CRITERIOS CRITICIDAD'!$C$19,IF(S24="Baja",'LISTAS Y CRITERIOS CRITICIDAD'!$C$20,"")))</f>
        <v>Auditoría Documental y Evaluación Anual</v>
      </c>
    </row>
    <row r="25" spans="1:20" s="8" customFormat="1" ht="36" customHeight="1">
      <c r="A25" s="6">
        <v>18</v>
      </c>
      <c r="B25" s="2" t="s">
        <v>26</v>
      </c>
      <c r="C25" s="7" t="s">
        <v>822</v>
      </c>
      <c r="D25" s="7" t="s">
        <v>823</v>
      </c>
      <c r="E25" s="2"/>
      <c r="F25" s="2" t="s">
        <v>824</v>
      </c>
      <c r="G25" s="3" t="s">
        <v>825</v>
      </c>
      <c r="H25" s="2" t="s">
        <v>826</v>
      </c>
      <c r="I25" s="2" t="s">
        <v>612</v>
      </c>
      <c r="J25" s="7" t="s">
        <v>784</v>
      </c>
      <c r="K25" s="7" t="s">
        <v>785</v>
      </c>
      <c r="L25" s="7" t="s">
        <v>34</v>
      </c>
      <c r="M25" s="7" t="s">
        <v>36</v>
      </c>
      <c r="N25" s="7" t="s">
        <v>196</v>
      </c>
      <c r="O25" s="7" t="s">
        <v>779</v>
      </c>
      <c r="P25" s="7">
        <v>3</v>
      </c>
      <c r="Q25" s="7">
        <v>2</v>
      </c>
      <c r="R25" s="7">
        <f t="shared" si="2"/>
        <v>6</v>
      </c>
      <c r="S25" s="7" t="str">
        <f t="shared" si="3"/>
        <v>Alta</v>
      </c>
      <c r="T25" s="2" t="str">
        <f>IF(S25="Alta",'LISTAS Y CRITERIOS CRITICIDAD'!$C$18,IF(S25="Media",'LISTAS Y CRITERIOS CRITICIDAD'!$C$19,IF(S25="Baja",'LISTAS Y CRITERIOS CRITICIDAD'!$C$20,"")))</f>
        <v xml:space="preserve">Auditoria In Situ y Evaluación Anual  </v>
      </c>
    </row>
    <row r="26" spans="1:20" s="8" customFormat="1" ht="36" customHeight="1">
      <c r="A26" s="102">
        <v>19</v>
      </c>
      <c r="B26" s="102" t="s">
        <v>48</v>
      </c>
      <c r="C26" s="103" t="s">
        <v>827</v>
      </c>
      <c r="D26" s="103" t="s">
        <v>828</v>
      </c>
      <c r="E26" s="102"/>
      <c r="F26" s="102">
        <v>3006986816</v>
      </c>
      <c r="G26" s="104" t="s">
        <v>829</v>
      </c>
      <c r="H26" s="102" t="s">
        <v>830</v>
      </c>
      <c r="I26" s="102" t="s">
        <v>84</v>
      </c>
      <c r="J26" s="103" t="s">
        <v>811</v>
      </c>
      <c r="K26" s="103" t="s">
        <v>811</v>
      </c>
      <c r="L26" s="103" t="s">
        <v>34</v>
      </c>
      <c r="M26" s="103" t="s">
        <v>46</v>
      </c>
      <c r="N26" s="103" t="s">
        <v>36</v>
      </c>
      <c r="O26" s="103" t="s">
        <v>779</v>
      </c>
      <c r="P26" s="103">
        <v>3</v>
      </c>
      <c r="Q26" s="103">
        <v>2</v>
      </c>
      <c r="R26" s="103">
        <f t="shared" si="2"/>
        <v>6</v>
      </c>
      <c r="S26" s="7" t="str">
        <f t="shared" si="3"/>
        <v>Alta</v>
      </c>
      <c r="T26" s="2" t="str">
        <f>IF(S26="Alta",'LISTAS Y CRITERIOS CRITICIDAD'!$C$18,IF(S26="Media",'LISTAS Y CRITERIOS CRITICIDAD'!$C$19,IF(S26="Baja",'LISTAS Y CRITERIOS CRITICIDAD'!$C$20,"")))</f>
        <v xml:space="preserve">Auditoria In Situ y Evaluación Anual  </v>
      </c>
    </row>
    <row r="27" spans="1:20" s="8" customFormat="1" ht="36" customHeight="1">
      <c r="A27" s="102">
        <v>20</v>
      </c>
      <c r="B27" s="102" t="s">
        <v>48</v>
      </c>
      <c r="C27" s="103" t="s">
        <v>831</v>
      </c>
      <c r="D27" s="103" t="s">
        <v>832</v>
      </c>
      <c r="E27" s="102">
        <v>4183984</v>
      </c>
      <c r="F27" s="102">
        <v>3203374073</v>
      </c>
      <c r="G27" s="104" t="s">
        <v>833</v>
      </c>
      <c r="H27" s="102" t="s">
        <v>834</v>
      </c>
      <c r="I27" s="102" t="s">
        <v>42</v>
      </c>
      <c r="J27" s="103" t="s">
        <v>749</v>
      </c>
      <c r="K27" s="103" t="s">
        <v>749</v>
      </c>
      <c r="L27" s="103" t="s">
        <v>195</v>
      </c>
      <c r="M27" s="103" t="s">
        <v>36</v>
      </c>
      <c r="N27" s="103" t="s">
        <v>47</v>
      </c>
      <c r="O27" s="103" t="s">
        <v>203</v>
      </c>
      <c r="P27" s="103">
        <v>1</v>
      </c>
      <c r="Q27" s="103">
        <v>2</v>
      </c>
      <c r="R27" s="103">
        <f t="shared" si="2"/>
        <v>2</v>
      </c>
      <c r="S27" s="7" t="str">
        <f t="shared" si="3"/>
        <v>Baja</v>
      </c>
      <c r="T27" s="2" t="str">
        <f>IF(S27="Alta",'LISTAS Y CRITERIOS CRITICIDAD'!$C$18,IF(S27="Media",'LISTAS Y CRITERIOS CRITICIDAD'!$C$19,IF(S27="Baja",'LISTAS Y CRITERIOS CRITICIDAD'!$C$20,"")))</f>
        <v>Revisión cumplimiento requisitos establecidos por SETIP</v>
      </c>
    </row>
    <row r="28" spans="1:20" s="8" customFormat="1" ht="36" customHeight="1">
      <c r="A28" s="102">
        <v>21</v>
      </c>
      <c r="B28" s="102" t="s">
        <v>48</v>
      </c>
      <c r="C28" s="103" t="s">
        <v>835</v>
      </c>
      <c r="D28" s="103">
        <v>900548575</v>
      </c>
      <c r="E28" s="102"/>
      <c r="F28" s="102">
        <v>3178558711</v>
      </c>
      <c r="G28" s="104" t="s">
        <v>836</v>
      </c>
      <c r="H28" s="102" t="s">
        <v>837</v>
      </c>
      <c r="I28" s="102" t="s">
        <v>838</v>
      </c>
      <c r="J28" s="103" t="s">
        <v>738</v>
      </c>
      <c r="K28" s="103" t="s">
        <v>739</v>
      </c>
      <c r="L28" s="103" t="s">
        <v>79</v>
      </c>
      <c r="M28" s="103" t="s">
        <v>46</v>
      </c>
      <c r="N28" s="103" t="s">
        <v>740</v>
      </c>
      <c r="O28" s="103" t="s">
        <v>36</v>
      </c>
      <c r="P28" s="103">
        <v>2</v>
      </c>
      <c r="Q28" s="103">
        <v>2</v>
      </c>
      <c r="R28" s="103">
        <f t="shared" si="2"/>
        <v>4</v>
      </c>
      <c r="S28" s="7" t="str">
        <f t="shared" si="3"/>
        <v>Media</v>
      </c>
      <c r="T28" s="2" t="str">
        <f>IF(S28="Alta",'LISTAS Y CRITERIOS CRITICIDAD'!$C$18,IF(S28="Media",'LISTAS Y CRITERIOS CRITICIDAD'!$C$19,IF(S28="Baja",'LISTAS Y CRITERIOS CRITICIDAD'!$C$20,"")))</f>
        <v>Auditoría Documental y Evaluación Anual</v>
      </c>
    </row>
    <row r="29" spans="1:20" s="8" customFormat="1" ht="36" customHeight="1">
      <c r="A29" s="102">
        <v>22</v>
      </c>
      <c r="B29" s="102" t="s">
        <v>48</v>
      </c>
      <c r="C29" s="103" t="s">
        <v>839</v>
      </c>
      <c r="D29" s="103" t="s">
        <v>840</v>
      </c>
      <c r="E29" s="102">
        <v>5978989</v>
      </c>
      <c r="F29" s="102">
        <v>3188031659</v>
      </c>
      <c r="G29" s="104" t="s">
        <v>841</v>
      </c>
      <c r="H29" s="102" t="s">
        <v>842</v>
      </c>
      <c r="I29" s="102" t="s">
        <v>42</v>
      </c>
      <c r="J29" s="103" t="s">
        <v>755</v>
      </c>
      <c r="K29" s="103" t="s">
        <v>755</v>
      </c>
      <c r="L29" s="103" t="s">
        <v>322</v>
      </c>
      <c r="M29" s="103" t="s">
        <v>35</v>
      </c>
      <c r="N29" s="103" t="s">
        <v>36</v>
      </c>
      <c r="O29" s="103" t="s">
        <v>36</v>
      </c>
      <c r="P29" s="103">
        <v>1</v>
      </c>
      <c r="Q29" s="103">
        <v>2</v>
      </c>
      <c r="R29" s="103">
        <f t="shared" si="2"/>
        <v>2</v>
      </c>
      <c r="S29" s="7" t="str">
        <f t="shared" si="3"/>
        <v>Baja</v>
      </c>
      <c r="T29" s="2" t="str">
        <f>IF(S29="Alta",'LISTAS Y CRITERIOS CRITICIDAD'!$C$18,IF(S29="Media",'LISTAS Y CRITERIOS CRITICIDAD'!$C$19,IF(S29="Baja",'LISTAS Y CRITERIOS CRITICIDAD'!$C$20,"")))</f>
        <v>Revisión cumplimiento requisitos establecidos por SETIP</v>
      </c>
    </row>
    <row r="30" spans="1:20" s="8" customFormat="1" ht="36" customHeight="1">
      <c r="A30" s="102">
        <v>23</v>
      </c>
      <c r="B30" s="102" t="s">
        <v>26</v>
      </c>
      <c r="C30" s="103" t="s">
        <v>843</v>
      </c>
      <c r="D30" s="103" t="s">
        <v>844</v>
      </c>
      <c r="E30" s="102"/>
      <c r="F30" s="102" t="s">
        <v>845</v>
      </c>
      <c r="G30" s="104" t="s">
        <v>846</v>
      </c>
      <c r="H30" s="102" t="s">
        <v>847</v>
      </c>
      <c r="I30" s="102" t="s">
        <v>848</v>
      </c>
      <c r="J30" s="103" t="s">
        <v>849</v>
      </c>
      <c r="K30" s="103" t="s">
        <v>739</v>
      </c>
      <c r="L30" s="103" t="s">
        <v>34</v>
      </c>
      <c r="M30" s="103" t="s">
        <v>46</v>
      </c>
      <c r="N30" s="103" t="s">
        <v>740</v>
      </c>
      <c r="O30" s="103" t="s">
        <v>36</v>
      </c>
      <c r="P30" s="103">
        <v>2</v>
      </c>
      <c r="Q30" s="103">
        <v>2</v>
      </c>
      <c r="R30" s="103">
        <f t="shared" si="2"/>
        <v>4</v>
      </c>
      <c r="S30" s="7" t="str">
        <f t="shared" si="3"/>
        <v>Media</v>
      </c>
      <c r="T30" s="2" t="str">
        <f>IF(S30="Alta",'LISTAS Y CRITERIOS CRITICIDAD'!$C$18,IF(S30="Media",'LISTAS Y CRITERIOS CRITICIDAD'!$C$19,IF(S30="Baja",'LISTAS Y CRITERIOS CRITICIDAD'!$C$20,"")))</f>
        <v>Auditoría Documental y Evaluación Anual</v>
      </c>
    </row>
    <row r="31" spans="1:20" s="8" customFormat="1" ht="36" customHeight="1">
      <c r="A31" s="102">
        <v>24</v>
      </c>
      <c r="B31" s="102" t="s">
        <v>26</v>
      </c>
      <c r="C31" s="103" t="s">
        <v>850</v>
      </c>
      <c r="D31" s="103" t="s">
        <v>851</v>
      </c>
      <c r="E31" s="102">
        <v>8278122</v>
      </c>
      <c r="F31" s="102">
        <v>3123924051</v>
      </c>
      <c r="G31" s="104" t="s">
        <v>852</v>
      </c>
      <c r="H31" s="102" t="s">
        <v>853</v>
      </c>
      <c r="I31" s="102" t="s">
        <v>265</v>
      </c>
      <c r="J31" s="103" t="s">
        <v>778</v>
      </c>
      <c r="K31" s="103" t="s">
        <v>755</v>
      </c>
      <c r="L31" s="103" t="s">
        <v>34</v>
      </c>
      <c r="M31" s="103" t="s">
        <v>35</v>
      </c>
      <c r="N31" s="103" t="s">
        <v>36</v>
      </c>
      <c r="O31" s="103" t="s">
        <v>779</v>
      </c>
      <c r="P31" s="103">
        <v>2</v>
      </c>
      <c r="Q31" s="103">
        <v>2</v>
      </c>
      <c r="R31" s="103">
        <f t="shared" si="2"/>
        <v>4</v>
      </c>
      <c r="S31" s="7" t="str">
        <f t="shared" si="3"/>
        <v>Media</v>
      </c>
      <c r="T31" s="2" t="str">
        <f>IF(S31="Alta",'LISTAS Y CRITERIOS CRITICIDAD'!$C$18,IF(S31="Media",'LISTAS Y CRITERIOS CRITICIDAD'!$C$19,IF(S31="Baja",'LISTAS Y CRITERIOS CRITICIDAD'!$C$20,"")))</f>
        <v>Auditoría Documental y Evaluación Anual</v>
      </c>
    </row>
    <row r="32" spans="1:20" s="8" customFormat="1" ht="36" customHeight="1">
      <c r="A32" s="102">
        <v>25</v>
      </c>
      <c r="B32" s="102" t="s">
        <v>48</v>
      </c>
      <c r="C32" s="103" t="s">
        <v>854</v>
      </c>
      <c r="D32" s="103" t="s">
        <v>855</v>
      </c>
      <c r="E32" s="102">
        <v>6380128</v>
      </c>
      <c r="F32" s="102"/>
      <c r="G32" s="104" t="s">
        <v>856</v>
      </c>
      <c r="H32" s="102" t="s">
        <v>857</v>
      </c>
      <c r="I32" s="102" t="s">
        <v>565</v>
      </c>
      <c r="J32" s="103" t="s">
        <v>796</v>
      </c>
      <c r="K32" s="103" t="s">
        <v>796</v>
      </c>
      <c r="L32" s="103" t="s">
        <v>79</v>
      </c>
      <c r="M32" s="103" t="s">
        <v>797</v>
      </c>
      <c r="N32" s="103" t="s">
        <v>643</v>
      </c>
      <c r="O32" s="103" t="s">
        <v>36</v>
      </c>
      <c r="P32" s="103">
        <v>1</v>
      </c>
      <c r="Q32" s="103">
        <v>1</v>
      </c>
      <c r="R32" s="103">
        <f t="shared" si="2"/>
        <v>1</v>
      </c>
      <c r="S32" s="7" t="str">
        <f t="shared" si="3"/>
        <v>Baja</v>
      </c>
      <c r="T32" s="2" t="str">
        <f>IF(S32="Alta",'LISTAS Y CRITERIOS CRITICIDAD'!$C$18,IF(S32="Media",'LISTAS Y CRITERIOS CRITICIDAD'!$C$19,IF(S32="Baja",'LISTAS Y CRITERIOS CRITICIDAD'!$C$20,"")))</f>
        <v>Revisión cumplimiento requisitos establecidos por SETIP</v>
      </c>
    </row>
    <row r="33" spans="1:20" s="8" customFormat="1" ht="36" customHeight="1">
      <c r="A33" s="102">
        <v>26</v>
      </c>
      <c r="B33" s="102" t="s">
        <v>48</v>
      </c>
      <c r="C33" s="103" t="s">
        <v>858</v>
      </c>
      <c r="D33" s="103" t="s">
        <v>859</v>
      </c>
      <c r="E33" s="102"/>
      <c r="F33" s="102">
        <v>3138819161</v>
      </c>
      <c r="G33" s="104" t="s">
        <v>860</v>
      </c>
      <c r="H33" s="102" t="s">
        <v>861</v>
      </c>
      <c r="I33" s="102" t="s">
        <v>862</v>
      </c>
      <c r="J33" s="103" t="s">
        <v>738</v>
      </c>
      <c r="K33" s="103" t="s">
        <v>739</v>
      </c>
      <c r="L33" s="103" t="s">
        <v>79</v>
      </c>
      <c r="M33" s="103" t="s">
        <v>46</v>
      </c>
      <c r="N33" s="103" t="s">
        <v>740</v>
      </c>
      <c r="O33" s="103" t="s">
        <v>36</v>
      </c>
      <c r="P33" s="103">
        <v>2</v>
      </c>
      <c r="Q33" s="103">
        <v>2</v>
      </c>
      <c r="R33" s="103">
        <f t="shared" si="2"/>
        <v>4</v>
      </c>
      <c r="S33" s="7" t="str">
        <f t="shared" si="3"/>
        <v>Media</v>
      </c>
      <c r="T33" s="2" t="str">
        <f>IF(S33="Alta",'LISTAS Y CRITERIOS CRITICIDAD'!$C$18,IF(S33="Media",'LISTAS Y CRITERIOS CRITICIDAD'!$C$19,IF(S33="Baja",'LISTAS Y CRITERIOS CRITICIDAD'!$C$20,"")))</f>
        <v>Auditoría Documental y Evaluación Anual</v>
      </c>
    </row>
    <row r="34" spans="1:20" s="8" customFormat="1" ht="36" customHeight="1">
      <c r="A34" s="102">
        <v>27</v>
      </c>
      <c r="B34" s="102" t="s">
        <v>26</v>
      </c>
      <c r="C34" s="103" t="s">
        <v>863</v>
      </c>
      <c r="D34" s="103" t="s">
        <v>864</v>
      </c>
      <c r="E34" s="102"/>
      <c r="F34" s="102">
        <v>3003083602</v>
      </c>
      <c r="G34" s="104" t="s">
        <v>865</v>
      </c>
      <c r="H34" s="102" t="s">
        <v>866</v>
      </c>
      <c r="I34" s="102" t="s">
        <v>867</v>
      </c>
      <c r="J34" s="103" t="s">
        <v>755</v>
      </c>
      <c r="K34" s="103" t="s">
        <v>755</v>
      </c>
      <c r="L34" s="103" t="s">
        <v>322</v>
      </c>
      <c r="M34" s="103" t="s">
        <v>35</v>
      </c>
      <c r="N34" s="103" t="s">
        <v>36</v>
      </c>
      <c r="O34" s="103" t="s">
        <v>36</v>
      </c>
      <c r="P34" s="103">
        <v>1</v>
      </c>
      <c r="Q34" s="103">
        <v>2</v>
      </c>
      <c r="R34" s="103">
        <f t="shared" si="2"/>
        <v>2</v>
      </c>
      <c r="S34" s="7" t="str">
        <f t="shared" si="3"/>
        <v>Baja</v>
      </c>
      <c r="T34" s="2" t="str">
        <f>IF(S34="Alta",'LISTAS Y CRITERIOS CRITICIDAD'!$C$18,IF(S34="Media",'LISTAS Y CRITERIOS CRITICIDAD'!$C$19,IF(S34="Baja",'LISTAS Y CRITERIOS CRITICIDAD'!$C$20,"")))</f>
        <v>Revisión cumplimiento requisitos establecidos por SETIP</v>
      </c>
    </row>
    <row r="35" spans="1:20" s="8" customFormat="1" ht="36" customHeight="1">
      <c r="A35" s="102">
        <v>28</v>
      </c>
      <c r="B35" s="102" t="s">
        <v>48</v>
      </c>
      <c r="C35" s="103" t="s">
        <v>868</v>
      </c>
      <c r="D35" s="103" t="s">
        <v>869</v>
      </c>
      <c r="E35" s="102">
        <v>2247758</v>
      </c>
      <c r="F35" s="102"/>
      <c r="G35" s="104" t="s">
        <v>870</v>
      </c>
      <c r="H35" s="102" t="s">
        <v>871</v>
      </c>
      <c r="I35" s="102" t="s">
        <v>42</v>
      </c>
      <c r="J35" s="103" t="s">
        <v>749</v>
      </c>
      <c r="K35" s="103" t="s">
        <v>749</v>
      </c>
      <c r="L35" s="103" t="s">
        <v>195</v>
      </c>
      <c r="M35" s="103" t="s">
        <v>36</v>
      </c>
      <c r="N35" s="103" t="s">
        <v>47</v>
      </c>
      <c r="O35" s="103" t="s">
        <v>203</v>
      </c>
      <c r="P35" s="103">
        <v>1</v>
      </c>
      <c r="Q35" s="103">
        <v>2</v>
      </c>
      <c r="R35" s="103">
        <f t="shared" si="2"/>
        <v>2</v>
      </c>
      <c r="S35" s="7" t="str">
        <f t="shared" si="3"/>
        <v>Baja</v>
      </c>
      <c r="T35" s="2" t="str">
        <f>IF(S35="Alta",'LISTAS Y CRITERIOS CRITICIDAD'!$C$18,IF(S35="Media",'LISTAS Y CRITERIOS CRITICIDAD'!$C$19,IF(S35="Baja",'LISTAS Y CRITERIOS CRITICIDAD'!$C$20,"")))</f>
        <v>Revisión cumplimiento requisitos establecidos por SETIP</v>
      </c>
    </row>
    <row r="36" spans="1:20" s="8" customFormat="1" ht="36" customHeight="1">
      <c r="A36" s="102">
        <v>29</v>
      </c>
      <c r="B36" s="102" t="s">
        <v>26</v>
      </c>
      <c r="C36" s="103" t="s">
        <v>872</v>
      </c>
      <c r="D36" s="103" t="s">
        <v>873</v>
      </c>
      <c r="E36" s="102">
        <v>6330640</v>
      </c>
      <c r="F36" s="102">
        <v>3204706475</v>
      </c>
      <c r="G36" s="104" t="s">
        <v>874</v>
      </c>
      <c r="H36" s="102" t="s">
        <v>875</v>
      </c>
      <c r="I36" s="102" t="s">
        <v>319</v>
      </c>
      <c r="J36" s="103" t="s">
        <v>784</v>
      </c>
      <c r="K36" s="103" t="s">
        <v>785</v>
      </c>
      <c r="L36" s="103" t="s">
        <v>34</v>
      </c>
      <c r="M36" s="103" t="s">
        <v>36</v>
      </c>
      <c r="N36" s="103" t="s">
        <v>196</v>
      </c>
      <c r="O36" s="103" t="s">
        <v>779</v>
      </c>
      <c r="P36" s="103">
        <v>3</v>
      </c>
      <c r="Q36" s="103">
        <v>2</v>
      </c>
      <c r="R36" s="103">
        <f t="shared" ref="R36:R42" si="4">P36*Q36</f>
        <v>6</v>
      </c>
      <c r="S36" s="7" t="str">
        <f t="shared" ref="S36:S44" si="5">IF(R36=0,"",IF(AND(R36&gt;=6,R36&lt;=9),"Alta",IF(AND(R36&gt;=3,R36&lt;=5),"Media","Baja")))</f>
        <v>Alta</v>
      </c>
      <c r="T36" s="2" t="str">
        <f>IF(S36="Alta",'LISTAS Y CRITERIOS CRITICIDAD'!$C$18,IF(S36="Media",'LISTAS Y CRITERIOS CRITICIDAD'!$C$19,IF(S36="Baja",'LISTAS Y CRITERIOS CRITICIDAD'!$C$20,"")))</f>
        <v xml:space="preserve">Auditoria In Situ y Evaluación Anual  </v>
      </c>
    </row>
    <row r="37" spans="1:20" s="8" customFormat="1" ht="36" customHeight="1">
      <c r="A37" s="6">
        <v>30</v>
      </c>
      <c r="B37" s="2" t="s">
        <v>26</v>
      </c>
      <c r="C37" s="7" t="s">
        <v>876</v>
      </c>
      <c r="D37" s="7" t="s">
        <v>877</v>
      </c>
      <c r="E37" s="2"/>
      <c r="F37" s="2">
        <v>3208933561</v>
      </c>
      <c r="G37" s="3" t="s">
        <v>878</v>
      </c>
      <c r="H37" s="2" t="s">
        <v>879</v>
      </c>
      <c r="I37" s="2" t="s">
        <v>89</v>
      </c>
      <c r="J37" s="7" t="s">
        <v>755</v>
      </c>
      <c r="K37" s="7" t="s">
        <v>755</v>
      </c>
      <c r="L37" s="7" t="s">
        <v>322</v>
      </c>
      <c r="M37" s="7" t="s">
        <v>35</v>
      </c>
      <c r="N37" s="7" t="s">
        <v>36</v>
      </c>
      <c r="O37" s="7" t="s">
        <v>36</v>
      </c>
      <c r="P37" s="7">
        <v>1</v>
      </c>
      <c r="Q37" s="7">
        <v>2</v>
      </c>
      <c r="R37" s="7">
        <f t="shared" si="4"/>
        <v>2</v>
      </c>
      <c r="S37" s="7" t="str">
        <f t="shared" si="5"/>
        <v>Baja</v>
      </c>
      <c r="T37" s="2" t="str">
        <f>IF(S37="Alta",'LISTAS Y CRITERIOS CRITICIDAD'!$C$18,IF(S37="Media",'LISTAS Y CRITERIOS CRITICIDAD'!$C$19,IF(S37="Baja",'LISTAS Y CRITERIOS CRITICIDAD'!$C$20,"")))</f>
        <v>Revisión cumplimiento requisitos establecidos por SETIP</v>
      </c>
    </row>
    <row r="38" spans="1:20" s="8" customFormat="1" ht="36" customHeight="1">
      <c r="A38" s="102">
        <v>31</v>
      </c>
      <c r="B38" s="102" t="s">
        <v>26</v>
      </c>
      <c r="C38" s="103" t="s">
        <v>880</v>
      </c>
      <c r="D38" s="103" t="s">
        <v>881</v>
      </c>
      <c r="E38" s="102"/>
      <c r="F38" s="102">
        <v>3102995495</v>
      </c>
      <c r="G38" s="104" t="s">
        <v>882</v>
      </c>
      <c r="H38" s="102" t="s">
        <v>883</v>
      </c>
      <c r="I38" s="102" t="s">
        <v>298</v>
      </c>
      <c r="J38" s="103" t="s">
        <v>784</v>
      </c>
      <c r="K38" s="103" t="s">
        <v>785</v>
      </c>
      <c r="L38" s="103" t="s">
        <v>34</v>
      </c>
      <c r="M38" s="103" t="s">
        <v>36</v>
      </c>
      <c r="N38" s="103" t="s">
        <v>196</v>
      </c>
      <c r="O38" s="103" t="s">
        <v>779</v>
      </c>
      <c r="P38" s="103">
        <v>3</v>
      </c>
      <c r="Q38" s="103">
        <v>2</v>
      </c>
      <c r="R38" s="103">
        <f t="shared" si="4"/>
        <v>6</v>
      </c>
      <c r="S38" s="103" t="str">
        <f t="shared" si="5"/>
        <v>Alta</v>
      </c>
      <c r="T38" s="2" t="str">
        <f>IF(S38="Alta",'LISTAS Y CRITERIOS CRITICIDAD'!$C$18,IF(S38="Media",'LISTAS Y CRITERIOS CRITICIDAD'!$C$19,IF(S38="Baja",'LISTAS Y CRITERIOS CRITICIDAD'!$C$20,"")))</f>
        <v xml:space="preserve">Auditoria In Situ y Evaluación Anual  </v>
      </c>
    </row>
    <row r="39" spans="1:20" s="8" customFormat="1" ht="36" customHeight="1">
      <c r="A39" s="102">
        <v>32</v>
      </c>
      <c r="B39" s="102" t="s">
        <v>26</v>
      </c>
      <c r="C39" s="103" t="s">
        <v>884</v>
      </c>
      <c r="D39" s="103" t="s">
        <v>885</v>
      </c>
      <c r="E39" s="102"/>
      <c r="F39" s="102" t="s">
        <v>886</v>
      </c>
      <c r="G39" s="104" t="s">
        <v>887</v>
      </c>
      <c r="H39" s="102" t="s">
        <v>888</v>
      </c>
      <c r="I39" s="102" t="s">
        <v>298</v>
      </c>
      <c r="J39" s="103" t="s">
        <v>738</v>
      </c>
      <c r="K39" s="103" t="s">
        <v>739</v>
      </c>
      <c r="L39" s="103" t="s">
        <v>79</v>
      </c>
      <c r="M39" s="103" t="s">
        <v>46</v>
      </c>
      <c r="N39" s="103" t="s">
        <v>740</v>
      </c>
      <c r="O39" s="103" t="s">
        <v>36</v>
      </c>
      <c r="P39" s="103">
        <v>2</v>
      </c>
      <c r="Q39" s="103">
        <v>2</v>
      </c>
      <c r="R39" s="103">
        <f t="shared" si="4"/>
        <v>4</v>
      </c>
      <c r="S39" s="103" t="str">
        <f t="shared" si="5"/>
        <v>Media</v>
      </c>
      <c r="T39" s="2" t="str">
        <f>IF(S39="Alta",'LISTAS Y CRITERIOS CRITICIDAD'!$C$18,IF(S39="Media",'LISTAS Y CRITERIOS CRITICIDAD'!$C$19,IF(S39="Baja",'LISTAS Y CRITERIOS CRITICIDAD'!$C$20,"")))</f>
        <v>Auditoría Documental y Evaluación Anual</v>
      </c>
    </row>
    <row r="40" spans="1:20" s="8" customFormat="1" ht="36" customHeight="1">
      <c r="A40" s="102">
        <v>33</v>
      </c>
      <c r="B40" s="102" t="s">
        <v>26</v>
      </c>
      <c r="C40" s="103" t="s">
        <v>889</v>
      </c>
      <c r="D40" s="103" t="s">
        <v>890</v>
      </c>
      <c r="E40" s="102"/>
      <c r="F40" s="102">
        <v>3178124921</v>
      </c>
      <c r="G40" s="104" t="s">
        <v>891</v>
      </c>
      <c r="H40" s="102" t="s">
        <v>892</v>
      </c>
      <c r="I40" s="102" t="s">
        <v>612</v>
      </c>
      <c r="J40" s="103" t="s">
        <v>738</v>
      </c>
      <c r="K40" s="103" t="s">
        <v>739</v>
      </c>
      <c r="L40" s="103" t="s">
        <v>79</v>
      </c>
      <c r="M40" s="103" t="s">
        <v>46</v>
      </c>
      <c r="N40" s="103" t="s">
        <v>740</v>
      </c>
      <c r="O40" s="103" t="s">
        <v>36</v>
      </c>
      <c r="P40" s="103">
        <v>2</v>
      </c>
      <c r="Q40" s="103">
        <v>2</v>
      </c>
      <c r="R40" s="103">
        <f t="shared" si="4"/>
        <v>4</v>
      </c>
      <c r="S40" s="103" t="str">
        <f t="shared" si="5"/>
        <v>Media</v>
      </c>
      <c r="T40" s="2" t="str">
        <f>IF(S40="Alta",'LISTAS Y CRITERIOS CRITICIDAD'!$C$18,IF(S40="Media",'LISTAS Y CRITERIOS CRITICIDAD'!$C$19,IF(S40="Baja",'LISTAS Y CRITERIOS CRITICIDAD'!$C$20,"")))</f>
        <v>Auditoría Documental y Evaluación Anual</v>
      </c>
    </row>
    <row r="41" spans="1:20" s="8" customFormat="1" ht="36" customHeight="1">
      <c r="A41" s="102">
        <v>34</v>
      </c>
      <c r="B41" s="102" t="s">
        <v>893</v>
      </c>
      <c r="C41" s="103" t="s">
        <v>894</v>
      </c>
      <c r="D41" s="103" t="s">
        <v>895</v>
      </c>
      <c r="E41" s="102"/>
      <c r="F41" s="102">
        <v>3222170286</v>
      </c>
      <c r="G41" s="104" t="s">
        <v>896</v>
      </c>
      <c r="H41" s="102" t="s">
        <v>897</v>
      </c>
      <c r="I41" s="102"/>
      <c r="J41" s="103" t="s">
        <v>784</v>
      </c>
      <c r="K41" s="103" t="s">
        <v>785</v>
      </c>
      <c r="L41" s="103" t="s">
        <v>34</v>
      </c>
      <c r="M41" s="103" t="s">
        <v>36</v>
      </c>
      <c r="N41" s="103" t="s">
        <v>196</v>
      </c>
      <c r="O41" s="103" t="s">
        <v>779</v>
      </c>
      <c r="P41" s="103">
        <v>3</v>
      </c>
      <c r="Q41" s="103">
        <v>2</v>
      </c>
      <c r="R41" s="103">
        <f t="shared" si="4"/>
        <v>6</v>
      </c>
      <c r="S41" s="103" t="str">
        <f t="shared" si="5"/>
        <v>Alta</v>
      </c>
      <c r="T41" s="2" t="str">
        <f>IF(S41="Alta",'LISTAS Y CRITERIOS CRITICIDAD'!$C$18,IF(S41="Media",'LISTAS Y CRITERIOS CRITICIDAD'!$C$19,IF(S41="Baja",'LISTAS Y CRITERIOS CRITICIDAD'!$C$20,"")))</f>
        <v xml:space="preserve">Auditoria In Situ y Evaluación Anual  </v>
      </c>
    </row>
    <row r="42" spans="1:20" s="8" customFormat="1" ht="36" customHeight="1">
      <c r="A42" s="102">
        <v>35</v>
      </c>
      <c r="B42" s="102" t="s">
        <v>48</v>
      </c>
      <c r="C42" s="103" t="s">
        <v>898</v>
      </c>
      <c r="D42" s="151" t="s">
        <v>899</v>
      </c>
      <c r="E42" s="148">
        <v>6109348</v>
      </c>
      <c r="F42" s="102"/>
      <c r="G42" s="158" t="s">
        <v>900</v>
      </c>
      <c r="H42" s="156" t="s">
        <v>901</v>
      </c>
      <c r="I42" s="102" t="s">
        <v>84</v>
      </c>
      <c r="J42" s="103" t="s">
        <v>738</v>
      </c>
      <c r="K42" s="103" t="s">
        <v>739</v>
      </c>
      <c r="L42" s="103" t="s">
        <v>79</v>
      </c>
      <c r="M42" s="103" t="s">
        <v>46</v>
      </c>
      <c r="N42" s="103" t="s">
        <v>740</v>
      </c>
      <c r="O42" s="103" t="s">
        <v>36</v>
      </c>
      <c r="P42" s="103">
        <v>2</v>
      </c>
      <c r="Q42" s="103">
        <v>2</v>
      </c>
      <c r="R42" s="103">
        <f t="shared" si="4"/>
        <v>4</v>
      </c>
      <c r="S42" s="103" t="str">
        <f t="shared" si="5"/>
        <v>Media</v>
      </c>
      <c r="T42" s="2" t="str">
        <f>IF(S42="Alta",'LISTAS Y CRITERIOS CRITICIDAD'!$C$18,IF(S42="Media",'LISTAS Y CRITERIOS CRITICIDAD'!$C$19,IF(S42="Baja",'LISTAS Y CRITERIOS CRITICIDAD'!$C$20,"")))</f>
        <v>Auditoría Documental y Evaluación Anual</v>
      </c>
    </row>
    <row r="43" spans="1:20" s="143" customFormat="1" ht="36" customHeight="1">
      <c r="A43" s="140">
        <v>36</v>
      </c>
      <c r="B43" s="140" t="s">
        <v>26</v>
      </c>
      <c r="C43" s="145" t="s">
        <v>902</v>
      </c>
      <c r="D43" s="147">
        <v>900127880</v>
      </c>
      <c r="E43" s="146">
        <v>8232377</v>
      </c>
      <c r="F43" s="144" t="s">
        <v>903</v>
      </c>
      <c r="G43" s="146" t="s">
        <v>904</v>
      </c>
      <c r="H43" s="157" t="s">
        <v>905</v>
      </c>
      <c r="I43" s="154" t="s">
        <v>485</v>
      </c>
      <c r="J43" s="95" t="s">
        <v>755</v>
      </c>
      <c r="K43" s="95" t="s">
        <v>755</v>
      </c>
      <c r="L43" s="95" t="s">
        <v>322</v>
      </c>
      <c r="M43" s="141" t="s">
        <v>46</v>
      </c>
      <c r="N43" s="141" t="s">
        <v>47</v>
      </c>
      <c r="O43" s="141" t="s">
        <v>36</v>
      </c>
      <c r="P43" s="141">
        <v>2</v>
      </c>
      <c r="Q43" s="141">
        <v>2</v>
      </c>
      <c r="R43" s="141">
        <v>4</v>
      </c>
      <c r="S43" s="141" t="str">
        <f t="shared" ref="S43:S61" si="6">IF(R43=0,"",IF(AND(R43&gt;=6,R43&lt;=9),"Alta",IF(AND(R43&gt;=3,R43&lt;=5),"Media","Baja")))</f>
        <v>Media</v>
      </c>
      <c r="T43" s="142" t="str">
        <f>IF(S43="Alta",'LISTAS Y CRITERIOS CRITICIDAD'!$C$18,IF(S43="Media",'LISTAS Y CRITERIOS CRITICIDAD'!$C$19,IF(S43="Baja",'LISTAS Y CRITERIOS CRITICIDAD'!$C$20,"")))</f>
        <v>Auditoría Documental y Evaluación Anual</v>
      </c>
    </row>
    <row r="44" spans="1:20" ht="36" customHeight="1">
      <c r="A44" s="6">
        <v>37</v>
      </c>
      <c r="B44" s="6" t="s">
        <v>26</v>
      </c>
      <c r="C44" s="131" t="s">
        <v>906</v>
      </c>
      <c r="D44" s="145">
        <v>901187907</v>
      </c>
      <c r="E44" s="80"/>
      <c r="F44" s="155">
        <v>3202880179</v>
      </c>
      <c r="G44" s="159" t="s">
        <v>907</v>
      </c>
      <c r="H44" s="145" t="s">
        <v>908</v>
      </c>
      <c r="I44" s="6" t="s">
        <v>42</v>
      </c>
      <c r="J44" s="95" t="s">
        <v>755</v>
      </c>
      <c r="K44" s="95" t="s">
        <v>755</v>
      </c>
      <c r="L44" s="131" t="s">
        <v>79</v>
      </c>
      <c r="M44" s="131" t="s">
        <v>46</v>
      </c>
      <c r="N44" s="131" t="s">
        <v>47</v>
      </c>
      <c r="O44" s="131" t="s">
        <v>36</v>
      </c>
      <c r="P44" s="131">
        <v>2</v>
      </c>
      <c r="Q44" s="131">
        <v>2</v>
      </c>
      <c r="R44" s="131">
        <v>4</v>
      </c>
      <c r="S44" s="103" t="s">
        <v>909</v>
      </c>
      <c r="T44" s="2" t="str">
        <f>IF(S44="Alta",'LISTAS Y CRITERIOS CRITICIDAD'!$C$18,IF(S44="Media",'LISTAS Y CRITERIOS CRITICIDAD'!$C$19,IF(S44="Baja",'LISTAS Y CRITERIOS CRITICIDAD'!$C$20,"")))</f>
        <v>Auditoría Documental y Evaluación Anual</v>
      </c>
    </row>
    <row r="45" spans="1:20" ht="36" customHeight="1">
      <c r="A45" s="6">
        <v>38</v>
      </c>
      <c r="B45" s="6" t="s">
        <v>26</v>
      </c>
      <c r="C45" s="145" t="s">
        <v>910</v>
      </c>
      <c r="D45" s="146" t="s">
        <v>911</v>
      </c>
      <c r="E45" s="160"/>
      <c r="F45" s="146">
        <v>3102668920</v>
      </c>
      <c r="G45" s="164" t="s">
        <v>912</v>
      </c>
      <c r="H45" s="146" t="s">
        <v>913</v>
      </c>
      <c r="I45" s="153" t="s">
        <v>42</v>
      </c>
      <c r="J45" s="95" t="s">
        <v>755</v>
      </c>
      <c r="K45" s="95" t="s">
        <v>755</v>
      </c>
      <c r="L45" s="131" t="s">
        <v>79</v>
      </c>
      <c r="M45" s="131" t="s">
        <v>46</v>
      </c>
      <c r="N45" s="131" t="s">
        <v>47</v>
      </c>
      <c r="O45" s="131" t="s">
        <v>36</v>
      </c>
      <c r="P45" s="131">
        <v>2</v>
      </c>
      <c r="Q45" s="131">
        <v>2</v>
      </c>
      <c r="R45" s="131">
        <v>4</v>
      </c>
      <c r="S45" s="131" t="str">
        <f t="shared" si="6"/>
        <v>Media</v>
      </c>
      <c r="T45" s="2" t="str">
        <f>IF(S45="Alta",'LISTAS Y CRITERIOS CRITICIDAD'!$C$18,IF(S45="Media",'LISTAS Y CRITERIOS CRITICIDAD'!$C$19,IF(S45="Baja",'LISTAS Y CRITERIOS CRITICIDAD'!$C$20,"")))</f>
        <v>Auditoría Documental y Evaluación Anual</v>
      </c>
    </row>
    <row r="46" spans="1:20" ht="36" customHeight="1">
      <c r="A46" s="6">
        <v>39</v>
      </c>
      <c r="B46" s="161" t="s">
        <v>26</v>
      </c>
      <c r="C46" s="146" t="s">
        <v>914</v>
      </c>
      <c r="D46" s="162">
        <v>901380692</v>
      </c>
      <c r="E46" s="6"/>
      <c r="F46" s="163">
        <v>3165772398</v>
      </c>
      <c r="G46" s="146" t="s">
        <v>915</v>
      </c>
      <c r="H46" s="165" t="s">
        <v>916</v>
      </c>
      <c r="I46" s="6" t="s">
        <v>42</v>
      </c>
      <c r="J46" s="95" t="s">
        <v>755</v>
      </c>
      <c r="K46" s="95" t="s">
        <v>755</v>
      </c>
      <c r="L46" s="131" t="s">
        <v>79</v>
      </c>
      <c r="M46" s="131" t="s">
        <v>46</v>
      </c>
      <c r="N46" s="131" t="s">
        <v>47</v>
      </c>
      <c r="O46" s="131" t="s">
        <v>36</v>
      </c>
      <c r="P46" s="131">
        <v>2</v>
      </c>
      <c r="Q46" s="131">
        <v>2</v>
      </c>
      <c r="R46" s="131">
        <v>4</v>
      </c>
      <c r="S46" s="131" t="str">
        <f t="shared" si="6"/>
        <v>Media</v>
      </c>
      <c r="T46" s="2" t="str">
        <f>IF(S46="Alta",'LISTAS Y CRITERIOS CRITICIDAD'!$C$18,IF(S46="Media",'LISTAS Y CRITERIOS CRITICIDAD'!$C$19,IF(S46="Baja",'LISTAS Y CRITERIOS CRITICIDAD'!$C$20,"")))</f>
        <v>Auditoría Documental y Evaluación Anual</v>
      </c>
    </row>
    <row r="47" spans="1:20" ht="36" customHeight="1">
      <c r="A47" s="6">
        <v>40</v>
      </c>
      <c r="B47" s="6" t="s">
        <v>26</v>
      </c>
      <c r="C47" s="138" t="s">
        <v>917</v>
      </c>
      <c r="D47" s="131" t="s">
        <v>803</v>
      </c>
      <c r="E47" s="6">
        <v>6012569998</v>
      </c>
      <c r="F47" s="6"/>
      <c r="G47" s="166" t="s">
        <v>918</v>
      </c>
      <c r="H47" s="6" t="s">
        <v>919</v>
      </c>
      <c r="I47" s="6" t="s">
        <v>42</v>
      </c>
      <c r="J47" s="131" t="s">
        <v>806</v>
      </c>
      <c r="K47" s="131"/>
      <c r="L47" s="131" t="s">
        <v>79</v>
      </c>
      <c r="M47" s="131" t="s">
        <v>46</v>
      </c>
      <c r="N47" s="131" t="s">
        <v>47</v>
      </c>
      <c r="O47" s="131" t="s">
        <v>36</v>
      </c>
      <c r="P47" s="131">
        <v>2</v>
      </c>
      <c r="Q47" s="131">
        <v>2</v>
      </c>
      <c r="R47" s="131">
        <v>4</v>
      </c>
      <c r="S47" s="131" t="str">
        <f t="shared" si="6"/>
        <v>Media</v>
      </c>
      <c r="T47" s="2" t="str">
        <f>IF(S47="Alta",'LISTAS Y CRITERIOS CRITICIDAD'!$C$18,IF(S47="Media",'LISTAS Y CRITERIOS CRITICIDAD'!$C$19,IF(S47="Baja",'LISTAS Y CRITERIOS CRITICIDAD'!$C$20,"")))</f>
        <v>Auditoría Documental y Evaluación Anual</v>
      </c>
    </row>
    <row r="48" spans="1:20" ht="36" customHeight="1">
      <c r="A48" s="6">
        <v>41</v>
      </c>
      <c r="B48" s="6" t="s">
        <v>26</v>
      </c>
      <c r="C48" s="131" t="s">
        <v>920</v>
      </c>
      <c r="D48" s="30" t="s">
        <v>921</v>
      </c>
      <c r="E48" s="6">
        <v>6042601666</v>
      </c>
      <c r="F48" s="6">
        <v>3114393042</v>
      </c>
      <c r="G48" s="167" t="s">
        <v>922</v>
      </c>
      <c r="H48" s="152" t="s">
        <v>919</v>
      </c>
      <c r="I48" s="6" t="s">
        <v>42</v>
      </c>
      <c r="J48" s="131" t="s">
        <v>923</v>
      </c>
      <c r="K48" s="95" t="s">
        <v>755</v>
      </c>
      <c r="L48" s="131" t="s">
        <v>79</v>
      </c>
      <c r="M48" s="131" t="s">
        <v>46</v>
      </c>
      <c r="N48" s="131" t="s">
        <v>47</v>
      </c>
      <c r="O48" s="131" t="s">
        <v>36</v>
      </c>
      <c r="P48" s="131">
        <v>2</v>
      </c>
      <c r="Q48" s="131">
        <v>2</v>
      </c>
      <c r="R48" s="131">
        <v>4</v>
      </c>
      <c r="S48" s="131" t="str">
        <f t="shared" si="6"/>
        <v>Media</v>
      </c>
      <c r="T48" s="2" t="str">
        <f>IF(S48="Alta",'LISTAS Y CRITERIOS CRITICIDAD'!$C$18,IF(S48="Media",'LISTAS Y CRITERIOS CRITICIDAD'!$C$19,IF(S48="Baja",'LISTAS Y CRITERIOS CRITICIDAD'!$C$20,"")))</f>
        <v>Auditoría Documental y Evaluación Anual</v>
      </c>
    </row>
    <row r="49" spans="1:20" ht="36" customHeight="1">
      <c r="A49" s="6">
        <v>42</v>
      </c>
      <c r="B49" s="6" t="s">
        <v>26</v>
      </c>
      <c r="C49" s="131" t="s">
        <v>924</v>
      </c>
      <c r="D49" s="131" t="s">
        <v>925</v>
      </c>
      <c r="E49" s="6"/>
      <c r="F49" s="6">
        <v>3205318187</v>
      </c>
      <c r="G49" s="167" t="s">
        <v>926</v>
      </c>
      <c r="H49" s="6" t="s">
        <v>927</v>
      </c>
      <c r="I49" s="6" t="s">
        <v>862</v>
      </c>
      <c r="J49" s="131" t="s">
        <v>784</v>
      </c>
      <c r="K49" s="131" t="s">
        <v>785</v>
      </c>
      <c r="L49" s="131" t="s">
        <v>34</v>
      </c>
      <c r="M49" s="131" t="s">
        <v>36</v>
      </c>
      <c r="N49" s="131" t="s">
        <v>196</v>
      </c>
      <c r="O49" s="131" t="s">
        <v>36</v>
      </c>
      <c r="P49" s="131">
        <v>2</v>
      </c>
      <c r="Q49" s="131">
        <v>2</v>
      </c>
      <c r="R49" s="131">
        <v>4</v>
      </c>
      <c r="S49" s="131" t="str">
        <f t="shared" si="6"/>
        <v>Media</v>
      </c>
      <c r="T49" s="2" t="str">
        <f>IF(S49="Alta",'LISTAS Y CRITERIOS CRITICIDAD'!$C$18,IF(S49="Media",'LISTAS Y CRITERIOS CRITICIDAD'!$C$19,IF(S49="Baja",'LISTAS Y CRITERIOS CRITICIDAD'!$C$20,"")))</f>
        <v>Auditoría Documental y Evaluación Anual</v>
      </c>
    </row>
    <row r="50" spans="1:20" ht="36" customHeight="1">
      <c r="A50" s="6">
        <v>43</v>
      </c>
      <c r="B50" s="6" t="s">
        <v>26</v>
      </c>
      <c r="C50" s="131" t="s">
        <v>928</v>
      </c>
      <c r="D50" s="131" t="s">
        <v>929</v>
      </c>
      <c r="E50" s="6"/>
      <c r="F50" s="6">
        <v>3223167288</v>
      </c>
      <c r="G50" s="167" t="s">
        <v>930</v>
      </c>
      <c r="H50" s="6" t="s">
        <v>931</v>
      </c>
      <c r="I50" s="6" t="s">
        <v>612</v>
      </c>
      <c r="J50" s="131" t="s">
        <v>784</v>
      </c>
      <c r="K50" s="131" t="s">
        <v>785</v>
      </c>
      <c r="L50" s="131" t="s">
        <v>34</v>
      </c>
      <c r="M50" s="131" t="s">
        <v>36</v>
      </c>
      <c r="N50" s="131" t="s">
        <v>196</v>
      </c>
      <c r="O50" s="131" t="s">
        <v>36</v>
      </c>
      <c r="P50" s="131">
        <v>2</v>
      </c>
      <c r="Q50" s="131">
        <v>2</v>
      </c>
      <c r="R50" s="131">
        <v>4</v>
      </c>
      <c r="S50" s="131" t="str">
        <f t="shared" si="6"/>
        <v>Media</v>
      </c>
      <c r="T50" s="2" t="str">
        <f>IF(S50="Alta",'LISTAS Y CRITERIOS CRITICIDAD'!$C$18,IF(S50="Media",'LISTAS Y CRITERIOS CRITICIDAD'!$C$19,IF(S50="Baja",'LISTAS Y CRITERIOS CRITICIDAD'!$C$20,"")))</f>
        <v>Auditoría Documental y Evaluación Anual</v>
      </c>
    </row>
    <row r="51" spans="1:20" ht="36" customHeight="1">
      <c r="A51" s="6">
        <v>44</v>
      </c>
      <c r="B51" s="6" t="s">
        <v>26</v>
      </c>
      <c r="C51" s="131" t="s">
        <v>932</v>
      </c>
      <c r="D51" s="131" t="s">
        <v>933</v>
      </c>
      <c r="E51" s="6"/>
      <c r="F51" s="6">
        <v>3105755466</v>
      </c>
      <c r="G51" s="167" t="s">
        <v>934</v>
      </c>
      <c r="H51" s="6" t="s">
        <v>935</v>
      </c>
      <c r="I51" s="6" t="s">
        <v>612</v>
      </c>
      <c r="J51" s="131" t="s">
        <v>784</v>
      </c>
      <c r="K51" s="131" t="s">
        <v>785</v>
      </c>
      <c r="L51" s="131" t="s">
        <v>34</v>
      </c>
      <c r="M51" s="131" t="s">
        <v>36</v>
      </c>
      <c r="N51" s="131" t="s">
        <v>196</v>
      </c>
      <c r="O51" s="131" t="s">
        <v>36</v>
      </c>
      <c r="P51" s="131">
        <v>2</v>
      </c>
      <c r="Q51" s="131">
        <v>2</v>
      </c>
      <c r="R51" s="131">
        <v>4</v>
      </c>
      <c r="S51" s="131" t="str">
        <f t="shared" si="6"/>
        <v>Media</v>
      </c>
      <c r="T51" s="2" t="str">
        <f>IF(S51="Alta",'LISTAS Y CRITERIOS CRITICIDAD'!$C$18,IF(S51="Media",'LISTAS Y CRITERIOS CRITICIDAD'!$C$19,IF(S51="Baja",'LISTAS Y CRITERIOS CRITICIDAD'!$C$20,"")))</f>
        <v>Auditoría Documental y Evaluación Anual</v>
      </c>
    </row>
    <row r="52" spans="1:20" ht="36" customHeight="1">
      <c r="A52" s="6">
        <v>45</v>
      </c>
      <c r="B52" s="6" t="s">
        <v>26</v>
      </c>
      <c r="C52" s="131" t="s">
        <v>936</v>
      </c>
      <c r="D52" s="131" t="s">
        <v>937</v>
      </c>
      <c r="E52" s="6"/>
      <c r="F52" s="6">
        <v>3204618534</v>
      </c>
      <c r="G52" s="167" t="s">
        <v>938</v>
      </c>
      <c r="H52" s="6" t="s">
        <v>939</v>
      </c>
      <c r="I52" s="6" t="s">
        <v>612</v>
      </c>
      <c r="J52" s="131" t="s">
        <v>784</v>
      </c>
      <c r="K52" s="131" t="s">
        <v>785</v>
      </c>
      <c r="L52" s="131" t="s">
        <v>34</v>
      </c>
      <c r="M52" s="131" t="s">
        <v>36</v>
      </c>
      <c r="N52" s="131" t="s">
        <v>196</v>
      </c>
      <c r="O52" s="131" t="s">
        <v>36</v>
      </c>
      <c r="P52" s="131">
        <v>2</v>
      </c>
      <c r="Q52" s="131">
        <v>2</v>
      </c>
      <c r="R52" s="131">
        <v>4</v>
      </c>
      <c r="S52" s="131" t="str">
        <f t="shared" si="6"/>
        <v>Media</v>
      </c>
      <c r="T52" s="2" t="str">
        <f>IF(S52="Alta",'LISTAS Y CRITERIOS CRITICIDAD'!$C$18,IF(S52="Media",'LISTAS Y CRITERIOS CRITICIDAD'!$C$19,IF(S52="Baja",'LISTAS Y CRITERIOS CRITICIDAD'!$C$20,"")))</f>
        <v>Auditoría Documental y Evaluación Anual</v>
      </c>
    </row>
    <row r="53" spans="1:20" ht="36" customHeight="1">
      <c r="A53" s="6">
        <v>46</v>
      </c>
      <c r="B53" s="6" t="s">
        <v>26</v>
      </c>
      <c r="C53" s="131" t="s">
        <v>940</v>
      </c>
      <c r="D53" s="131" t="s">
        <v>941</v>
      </c>
      <c r="E53" s="6">
        <v>6383609</v>
      </c>
      <c r="F53" s="6">
        <v>3103028525</v>
      </c>
      <c r="G53" s="167" t="s">
        <v>942</v>
      </c>
      <c r="H53" s="6" t="s">
        <v>943</v>
      </c>
      <c r="I53" s="6" t="s">
        <v>944</v>
      </c>
      <c r="J53" s="131" t="s">
        <v>738</v>
      </c>
      <c r="K53" s="131" t="s">
        <v>739</v>
      </c>
      <c r="L53" s="131" t="s">
        <v>79</v>
      </c>
      <c r="M53" s="131" t="s">
        <v>46</v>
      </c>
      <c r="N53" s="131" t="s">
        <v>740</v>
      </c>
      <c r="O53" s="131" t="s">
        <v>36</v>
      </c>
      <c r="P53" s="131">
        <v>2</v>
      </c>
      <c r="Q53" s="131">
        <v>2</v>
      </c>
      <c r="R53" s="131">
        <v>4</v>
      </c>
      <c r="S53" s="131" t="str">
        <f t="shared" si="6"/>
        <v>Media</v>
      </c>
      <c r="T53" s="2" t="str">
        <f>IF(S53="Alta",'LISTAS Y CRITERIOS CRITICIDAD'!$C$18,IF(S53="Media",'LISTAS Y CRITERIOS CRITICIDAD'!$C$19,IF(S53="Baja",'LISTAS Y CRITERIOS CRITICIDAD'!$C$20,"")))</f>
        <v>Auditoría Documental y Evaluación Anual</v>
      </c>
    </row>
    <row r="54" spans="1:20" ht="36" customHeight="1">
      <c r="A54" s="6">
        <v>47</v>
      </c>
      <c r="B54" s="6" t="s">
        <v>26</v>
      </c>
      <c r="C54" s="131" t="s">
        <v>945</v>
      </c>
      <c r="D54" s="131" t="s">
        <v>946</v>
      </c>
      <c r="E54" s="6"/>
      <c r="F54" s="6">
        <v>3505229094</v>
      </c>
      <c r="G54" s="167" t="s">
        <v>947</v>
      </c>
      <c r="H54" s="6" t="s">
        <v>948</v>
      </c>
      <c r="I54" s="6" t="s">
        <v>949</v>
      </c>
      <c r="J54" s="131" t="s">
        <v>738</v>
      </c>
      <c r="K54" s="131" t="s">
        <v>739</v>
      </c>
      <c r="L54" s="131" t="s">
        <v>79</v>
      </c>
      <c r="M54" s="131" t="s">
        <v>46</v>
      </c>
      <c r="N54" s="131" t="s">
        <v>740</v>
      </c>
      <c r="O54" s="131" t="s">
        <v>36</v>
      </c>
      <c r="P54" s="131">
        <v>2</v>
      </c>
      <c r="Q54" s="131">
        <v>2</v>
      </c>
      <c r="R54" s="131">
        <v>4</v>
      </c>
      <c r="S54" s="131" t="str">
        <f t="shared" si="6"/>
        <v>Media</v>
      </c>
      <c r="T54" s="2" t="str">
        <f>IF(S54="Alta",'LISTAS Y CRITERIOS CRITICIDAD'!$C$18,IF(S54="Media",'LISTAS Y CRITERIOS CRITICIDAD'!$C$19,IF(S54="Baja",'LISTAS Y CRITERIOS CRITICIDAD'!$C$20,"")))</f>
        <v>Auditoría Documental y Evaluación Anual</v>
      </c>
    </row>
    <row r="55" spans="1:20" ht="36" customHeight="1">
      <c r="A55" s="6">
        <v>48</v>
      </c>
      <c r="B55" s="6" t="s">
        <v>26</v>
      </c>
      <c r="C55" s="131" t="s">
        <v>950</v>
      </c>
      <c r="D55" s="131" t="s">
        <v>951</v>
      </c>
      <c r="E55" s="6"/>
      <c r="F55" s="6">
        <v>3148618841</v>
      </c>
      <c r="G55" s="167" t="s">
        <v>952</v>
      </c>
      <c r="H55" s="6" t="s">
        <v>953</v>
      </c>
      <c r="I55" s="6" t="s">
        <v>612</v>
      </c>
      <c r="J55" s="131" t="s">
        <v>738</v>
      </c>
      <c r="K55" s="131" t="s">
        <v>739</v>
      </c>
      <c r="L55" s="131" t="s">
        <v>79</v>
      </c>
      <c r="M55" s="131" t="s">
        <v>46</v>
      </c>
      <c r="N55" s="131" t="s">
        <v>740</v>
      </c>
      <c r="O55" s="131" t="s">
        <v>36</v>
      </c>
      <c r="P55" s="131">
        <v>2</v>
      </c>
      <c r="Q55" s="131">
        <v>2</v>
      </c>
      <c r="R55" s="131">
        <v>4</v>
      </c>
      <c r="S55" s="131" t="str">
        <f t="shared" si="6"/>
        <v>Media</v>
      </c>
      <c r="T55" s="2" t="str">
        <f>IF(S55="Alta",'LISTAS Y CRITERIOS CRITICIDAD'!$C$18,IF(S55="Media",'LISTAS Y CRITERIOS CRITICIDAD'!$C$19,IF(S55="Baja",'LISTAS Y CRITERIOS CRITICIDAD'!$C$20,"")))</f>
        <v>Auditoría Documental y Evaluación Anual</v>
      </c>
    </row>
    <row r="56" spans="1:20" ht="36" customHeight="1">
      <c r="A56" s="6">
        <v>49</v>
      </c>
      <c r="B56" s="6" t="s">
        <v>26</v>
      </c>
      <c r="C56" s="131" t="s">
        <v>954</v>
      </c>
      <c r="D56" s="131" t="s">
        <v>955</v>
      </c>
      <c r="E56" s="6"/>
      <c r="F56" s="6">
        <v>3143818476</v>
      </c>
      <c r="G56" s="167" t="s">
        <v>956</v>
      </c>
      <c r="H56" s="6" t="s">
        <v>957</v>
      </c>
      <c r="I56" s="6" t="s">
        <v>612</v>
      </c>
      <c r="J56" s="131" t="s">
        <v>738</v>
      </c>
      <c r="K56" s="131" t="s">
        <v>739</v>
      </c>
      <c r="L56" s="131" t="s">
        <v>79</v>
      </c>
      <c r="M56" s="131" t="s">
        <v>46</v>
      </c>
      <c r="N56" s="131" t="s">
        <v>740</v>
      </c>
      <c r="O56" s="131" t="s">
        <v>36</v>
      </c>
      <c r="P56" s="131">
        <v>2</v>
      </c>
      <c r="Q56" s="131">
        <v>2</v>
      </c>
      <c r="R56" s="131">
        <v>4</v>
      </c>
      <c r="S56" s="131" t="str">
        <f t="shared" si="6"/>
        <v>Media</v>
      </c>
      <c r="T56" s="2" t="str">
        <f>IF(S56="Alta",'LISTAS Y CRITERIOS CRITICIDAD'!$C$18,IF(S56="Media",'LISTAS Y CRITERIOS CRITICIDAD'!$C$19,IF(S56="Baja",'LISTAS Y CRITERIOS CRITICIDAD'!$C$20,"")))</f>
        <v>Auditoría Documental y Evaluación Anual</v>
      </c>
    </row>
    <row r="57" spans="1:20" ht="36" customHeight="1">
      <c r="A57" s="6">
        <v>50</v>
      </c>
      <c r="B57" s="6" t="s">
        <v>26</v>
      </c>
      <c r="C57" s="131" t="s">
        <v>958</v>
      </c>
      <c r="D57" s="131" t="s">
        <v>959</v>
      </c>
      <c r="E57" s="6"/>
      <c r="F57" s="6">
        <v>3212035108</v>
      </c>
      <c r="G57" s="167" t="s">
        <v>960</v>
      </c>
      <c r="H57" s="6" t="s">
        <v>961</v>
      </c>
      <c r="I57" s="6" t="s">
        <v>227</v>
      </c>
      <c r="J57" s="131" t="s">
        <v>738</v>
      </c>
      <c r="K57" s="131" t="s">
        <v>739</v>
      </c>
      <c r="L57" s="131" t="s">
        <v>79</v>
      </c>
      <c r="M57" s="131" t="s">
        <v>46</v>
      </c>
      <c r="N57" s="131" t="s">
        <v>740</v>
      </c>
      <c r="O57" s="131" t="s">
        <v>36</v>
      </c>
      <c r="P57" s="131">
        <v>2</v>
      </c>
      <c r="Q57" s="131">
        <v>2</v>
      </c>
      <c r="R57" s="131">
        <v>4</v>
      </c>
      <c r="S57" s="131" t="str">
        <f t="shared" si="6"/>
        <v>Media</v>
      </c>
      <c r="T57" s="2" t="str">
        <f>IF(S57="Alta",'LISTAS Y CRITERIOS CRITICIDAD'!$C$18,IF(S57="Media",'LISTAS Y CRITERIOS CRITICIDAD'!$C$19,IF(S57="Baja",'LISTAS Y CRITERIOS CRITICIDAD'!$C$20,"")))</f>
        <v>Auditoría Documental y Evaluación Anual</v>
      </c>
    </row>
    <row r="58" spans="1:20" ht="36" customHeight="1">
      <c r="A58" s="6">
        <v>51</v>
      </c>
      <c r="B58" s="6" t="s">
        <v>26</v>
      </c>
      <c r="C58" s="131" t="s">
        <v>962</v>
      </c>
      <c r="D58" s="131" t="s">
        <v>963</v>
      </c>
      <c r="E58" s="6"/>
      <c r="F58" s="6">
        <v>3128215962</v>
      </c>
      <c r="G58" s="167" t="s">
        <v>964</v>
      </c>
      <c r="H58" s="6" t="s">
        <v>965</v>
      </c>
      <c r="I58" s="6" t="s">
        <v>612</v>
      </c>
      <c r="J58" s="131" t="s">
        <v>738</v>
      </c>
      <c r="K58" s="131" t="s">
        <v>739</v>
      </c>
      <c r="L58" s="131" t="s">
        <v>79</v>
      </c>
      <c r="M58" s="131" t="s">
        <v>46</v>
      </c>
      <c r="N58" s="131" t="s">
        <v>740</v>
      </c>
      <c r="O58" s="131" t="s">
        <v>36</v>
      </c>
      <c r="P58" s="131">
        <v>2</v>
      </c>
      <c r="Q58" s="131">
        <v>2</v>
      </c>
      <c r="R58" s="131">
        <v>4</v>
      </c>
      <c r="S58" s="131" t="str">
        <f t="shared" si="6"/>
        <v>Media</v>
      </c>
      <c r="T58" s="2" t="str">
        <f>IF(S58="Alta",'LISTAS Y CRITERIOS CRITICIDAD'!$C$18,IF(S58="Media",'LISTAS Y CRITERIOS CRITICIDAD'!$C$19,IF(S58="Baja",'LISTAS Y CRITERIOS CRITICIDAD'!$C$20,"")))</f>
        <v>Auditoría Documental y Evaluación Anual</v>
      </c>
    </row>
    <row r="59" spans="1:20" ht="36" customHeight="1">
      <c r="A59" s="6">
        <v>52</v>
      </c>
      <c r="B59" s="6"/>
      <c r="C59" s="131"/>
      <c r="D59" s="131"/>
      <c r="E59" s="6"/>
      <c r="F59" s="6"/>
      <c r="G59" s="132"/>
      <c r="H59" s="6"/>
      <c r="I59" s="6"/>
      <c r="J59" s="131"/>
      <c r="K59" s="131"/>
      <c r="L59" s="131"/>
      <c r="M59" s="131"/>
      <c r="N59" s="131"/>
      <c r="O59" s="131"/>
      <c r="P59" s="131"/>
      <c r="Q59" s="131"/>
      <c r="R59" s="131"/>
      <c r="S59" s="131" t="str">
        <f t="shared" si="6"/>
        <v/>
      </c>
      <c r="T59" s="2" t="str">
        <f>IF(S59="Alta",'LISTAS Y CRITERIOS CRITICIDAD'!$C$18,IF(S59="Media",'LISTAS Y CRITERIOS CRITICIDAD'!$C$19,IF(S59="Baja",'LISTAS Y CRITERIOS CRITICIDAD'!$C$20,"")))</f>
        <v/>
      </c>
    </row>
    <row r="60" spans="1:20" ht="36" customHeight="1">
      <c r="A60" s="6">
        <v>53</v>
      </c>
      <c r="B60" s="6"/>
      <c r="C60" s="131"/>
      <c r="D60" s="131"/>
      <c r="E60" s="6"/>
      <c r="F60" s="6"/>
      <c r="G60" s="132"/>
      <c r="H60" s="6"/>
      <c r="I60" s="6"/>
      <c r="J60" s="131"/>
      <c r="K60" s="131"/>
      <c r="L60" s="131"/>
      <c r="M60" s="131"/>
      <c r="N60" s="131"/>
      <c r="O60" s="131"/>
      <c r="P60" s="131"/>
      <c r="Q60" s="131"/>
      <c r="R60" s="131"/>
      <c r="S60" s="131" t="str">
        <f t="shared" si="6"/>
        <v/>
      </c>
      <c r="T60" s="2" t="str">
        <f>IF(S60="Alta",'LISTAS Y CRITERIOS CRITICIDAD'!$C$18,IF(S60="Media",'LISTAS Y CRITERIOS CRITICIDAD'!$C$19,IF(S60="Baja",'LISTAS Y CRITERIOS CRITICIDAD'!$C$20,"")))</f>
        <v/>
      </c>
    </row>
    <row r="61" spans="1:20" ht="36" customHeight="1">
      <c r="A61" s="6">
        <v>54</v>
      </c>
      <c r="B61" s="6"/>
      <c r="C61" s="131"/>
      <c r="D61" s="131"/>
      <c r="E61" s="6"/>
      <c r="F61" s="6"/>
      <c r="G61" s="132"/>
      <c r="H61" s="6"/>
      <c r="I61" s="6"/>
      <c r="J61" s="131"/>
      <c r="K61" s="131"/>
      <c r="L61" s="131"/>
      <c r="M61" s="131"/>
      <c r="N61" s="131"/>
      <c r="O61" s="131"/>
      <c r="P61" s="131"/>
      <c r="Q61" s="131"/>
      <c r="R61" s="131"/>
      <c r="S61" s="131" t="str">
        <f t="shared" si="6"/>
        <v/>
      </c>
      <c r="T61" s="2" t="str">
        <f>IF(S61="Alta",'LISTAS Y CRITERIOS CRITICIDAD'!$C$18,IF(S61="Media",'LISTAS Y CRITERIOS CRITICIDAD'!$C$19,IF(S61="Baja",'LISTAS Y CRITERIOS CRITICIDAD'!$C$20,"")))</f>
        <v/>
      </c>
    </row>
  </sheetData>
  <autoFilter ref="A5:T9" xr:uid="{00000000-0009-0000-0000-000039000000}">
    <filterColumn colId="12" showButton="0"/>
    <filterColumn colId="13" showButton="0"/>
    <filterColumn colId="15" showButton="0"/>
  </autoFilter>
  <dataConsolidate/>
  <mergeCells count="21">
    <mergeCell ref="L5:L7"/>
    <mergeCell ref="A1:D3"/>
    <mergeCell ref="E1:T2"/>
    <mergeCell ref="E3:L3"/>
    <mergeCell ref="M3:T3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M5:O6"/>
    <mergeCell ref="P5:Q6"/>
    <mergeCell ref="R5:R7"/>
    <mergeCell ref="S5:S7"/>
    <mergeCell ref="T5:T7"/>
  </mergeCells>
  <conditionalFormatting sqref="S8:S11">
    <cfRule type="cellIs" dxfId="143" priority="19" stopIfTrue="1" operator="equal">
      <formula>"alta"</formula>
    </cfRule>
    <cfRule type="cellIs" dxfId="142" priority="20" stopIfTrue="1" operator="equal">
      <formula>"media"</formula>
    </cfRule>
    <cfRule type="cellIs" dxfId="141" priority="21" stopIfTrue="1" operator="equal">
      <formula>"baja"</formula>
    </cfRule>
  </conditionalFormatting>
  <conditionalFormatting sqref="S12:S15">
    <cfRule type="cellIs" dxfId="140" priority="13" stopIfTrue="1" operator="equal">
      <formula>"alta"</formula>
    </cfRule>
    <cfRule type="cellIs" dxfId="139" priority="14" stopIfTrue="1" operator="equal">
      <formula>"media"</formula>
    </cfRule>
    <cfRule type="cellIs" dxfId="138" priority="15" stopIfTrue="1" operator="equal">
      <formula>"baja"</formula>
    </cfRule>
  </conditionalFormatting>
  <conditionalFormatting sqref="S16:S35">
    <cfRule type="cellIs" dxfId="137" priority="7" stopIfTrue="1" operator="equal">
      <formula>"alta"</formula>
    </cfRule>
    <cfRule type="cellIs" dxfId="136" priority="8" stopIfTrue="1" operator="equal">
      <formula>"media"</formula>
    </cfRule>
    <cfRule type="cellIs" dxfId="135" priority="9" stopIfTrue="1" operator="equal">
      <formula>"baja"</formula>
    </cfRule>
  </conditionalFormatting>
  <conditionalFormatting sqref="S36:S61">
    <cfRule type="cellIs" dxfId="134" priority="1" stopIfTrue="1" operator="equal">
      <formula>"alta"</formula>
    </cfRule>
    <cfRule type="cellIs" dxfId="133" priority="2" stopIfTrue="1" operator="equal">
      <formula>"media"</formula>
    </cfRule>
    <cfRule type="cellIs" dxfId="132" priority="3" stopIfTrue="1" operator="equal">
      <formula>"baja"</formula>
    </cfRule>
  </conditionalFormatting>
  <dataValidations count="1">
    <dataValidation type="list" allowBlank="1" showInputMessage="1" showErrorMessage="1" sqref="N62:N1048576" xr:uid="{00000000-0002-0000-3900-000000000000}">
      <formula1>$A$10:$A$11</formula1>
    </dataValidation>
  </dataValidations>
  <hyperlinks>
    <hyperlink ref="G45" r:id="rId1" xr:uid="{D5FFCB85-BB62-4848-963F-18F4319C1709}"/>
    <hyperlink ref="G47" r:id="rId2" xr:uid="{88A9D849-B094-439E-A5AD-8F4E4E2B47BD}"/>
    <hyperlink ref="G48" r:id="rId3" xr:uid="{52DDED16-198D-4F84-939D-893FA8311E8C}"/>
    <hyperlink ref="G49" r:id="rId4" xr:uid="{12A2B1B0-A521-46BF-9F61-3A8BCF75F89E}"/>
    <hyperlink ref="G50" r:id="rId5" xr:uid="{F6D5CFC8-2F6E-43E3-9257-F10FB5ACA802}"/>
    <hyperlink ref="G51" r:id="rId6" xr:uid="{61E2D0D5-10F1-469E-BF27-AE52746355D1}"/>
    <hyperlink ref="G52" r:id="rId7" xr:uid="{76438238-4569-41E6-9C8C-FA094065D780}"/>
    <hyperlink ref="G53" r:id="rId8" xr:uid="{1ABB2340-0615-4A27-9617-1E95AB890249}"/>
    <hyperlink ref="G54" r:id="rId9" xr:uid="{C86CD0D3-D265-452D-9718-E9DE6E1BF0B5}"/>
    <hyperlink ref="G55" r:id="rId10" xr:uid="{B477D488-0E7E-480B-8F89-4092BC1A4FD0}"/>
    <hyperlink ref="G56" r:id="rId11" xr:uid="{67CC2A96-D48F-4046-A5A4-8B91AAD4F6E0}"/>
    <hyperlink ref="G57" r:id="rId12" xr:uid="{68E4B130-3D2C-4F3D-BC2D-22A10FFCA7CA}"/>
    <hyperlink ref="G58" r:id="rId13" xr:uid="{66E3AF59-D213-4B77-A7FA-07EA4ED67B1E}"/>
  </hyperlinks>
  <pageMargins left="1.2649999999999999" right="0.7" top="0.75" bottom="0.75" header="0.3" footer="0.3"/>
  <pageSetup paperSize="9" scale="38" orientation="landscape" r:id="rId14"/>
  <drawing r:id="rId1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2" operator="containsText" id="{FC4F3235-603A-4367-AD94-21AACEC29395}">
            <xm:f>NOT(ISERROR(SEARCH('LISTAS Y CRITERIOS CRITICIDAD'!$C$20,T8)))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23" operator="containsText" id="{8D3A9D56-D444-46EA-A4BA-2342FF1C57B2}">
            <xm:f>NOT(ISERROR(SEARCH('LISTAS Y CRITERIOS CRITICIDAD'!$C$18,T8)))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24" operator="containsText" id="{EBE483FC-3062-4BA1-A129-5DF37DE806AE}">
            <xm:f>NOT(ISERROR(SEARCH('LISTAS Y CRITERIOS CRITICIDAD'!$C$19,T8)))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T8:T11</xm:sqref>
        </x14:conditionalFormatting>
        <x14:conditionalFormatting xmlns:xm="http://schemas.microsoft.com/office/excel/2006/main">
          <x14:cfRule type="containsText" priority="16" operator="containsText" id="{84DFC690-CB79-4D42-A5B7-0720C10F909C}">
            <xm:f>NOT(ISERROR(SEARCH('LISTAS Y CRITERIOS CRITICIDAD'!$C$20,T12)))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7" operator="containsText" id="{30DB7656-F0CE-441B-A8D7-1C23AD00BEA9}">
            <xm:f>NOT(ISERROR(SEARCH('LISTAS Y CRITERIOS CRITICIDAD'!$C$18,T12)))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8" operator="containsText" id="{51B0D34F-DB62-45E7-AF8B-45739AF37F86}">
            <xm:f>NOT(ISERROR(SEARCH('LISTAS Y CRITERIOS CRITICIDAD'!$C$19,T12)))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T12:T15</xm:sqref>
        </x14:conditionalFormatting>
        <x14:conditionalFormatting xmlns:xm="http://schemas.microsoft.com/office/excel/2006/main">
          <x14:cfRule type="containsText" priority="10" operator="containsText" id="{18CDE3CC-5521-412F-8C5E-3E5E2F22ED27}">
            <xm:f>NOT(ISERROR(SEARCH('LISTAS Y CRITERIOS CRITICIDAD'!$C$20,T16)))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11" operator="containsText" id="{DA87377D-17FE-4522-A5D5-6045CFC3F490}">
            <xm:f>NOT(ISERROR(SEARCH('LISTAS Y CRITERIOS CRITICIDAD'!$C$18,T16)))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12" operator="containsText" id="{883E69CF-033D-47F2-8DA1-C1E20914BF6F}">
            <xm:f>NOT(ISERROR(SEARCH('LISTAS Y CRITERIOS CRITICIDAD'!$C$19,T16)))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T16:T35</xm:sqref>
        </x14:conditionalFormatting>
        <x14:conditionalFormatting xmlns:xm="http://schemas.microsoft.com/office/excel/2006/main">
          <x14:cfRule type="containsText" priority="4" operator="containsText" id="{A58AC869-904B-4B9F-819B-9EBBEA386C65}">
            <xm:f>NOT(ISERROR(SEARCH('LISTAS Y CRITERIOS CRITICIDAD'!$C$20,T36)))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5" operator="containsText" id="{B46545BB-F12D-4A74-B895-EE17DEE8D204}">
            <xm:f>NOT(ISERROR(SEARCH('LISTAS Y CRITERIOS CRITICIDAD'!$C$18,T36)))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6" operator="containsText" id="{CA7E2CFE-46E7-4937-A780-05FEA218FC13}">
            <xm:f>NOT(ISERROR(SEARCH('LISTAS Y CRITERIOS CRITICIDAD'!$C$19,T36)))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T36:T61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3900-000001000000}">
          <x14:formula1>
            <xm:f>'LISTAS Y CRITERIOS CRITICIDAD'!$C$2:$C$3</xm:f>
          </x14:formula1>
          <xm:sqref>B4:B1048576</xm:sqref>
        </x14:dataValidation>
        <x14:dataValidation type="list" allowBlank="1" showInputMessage="1" showErrorMessage="1" xr:uid="{00000000-0002-0000-3900-000002000000}">
          <x14:formula1>
            <xm:f>'LISTAS Y CRITERIOS CRITICIDAD'!$A$11:$A$20</xm:f>
          </x14:formula1>
          <xm:sqref>N4:N61</xm:sqref>
        </x14:dataValidation>
        <x14:dataValidation type="list" allowBlank="1" showInputMessage="1" showErrorMessage="1" xr:uid="{00000000-0002-0000-3900-000003000000}">
          <x14:formula1>
            <xm:f>'LISTAS Y CRITERIOS CRITICIDAD'!$A$3:$A$9</xm:f>
          </x14:formula1>
          <xm:sqref>M8:M61</xm:sqref>
        </x14:dataValidation>
        <x14:dataValidation type="list" allowBlank="1" showInputMessage="1" showErrorMessage="1" xr:uid="{00000000-0002-0000-3900-000004000000}">
          <x14:formula1>
            <xm:f>'LISTAS Y CRITERIOS CRITICIDAD'!$A$22:$A$30</xm:f>
          </x14:formula1>
          <xm:sqref>O8:O61</xm:sqref>
        </x14:dataValidation>
        <x14:dataValidation type="list" allowBlank="1" showInputMessage="1" showErrorMessage="1" xr:uid="{00000000-0002-0000-3900-000005000000}">
          <x14:formula1>
            <xm:f>'LISTAS Y CRITERIOS CRITICIDAD'!$C$7:$C$14</xm:f>
          </x14:formula1>
          <xm:sqref>L8:L61</xm:sqref>
        </x14:dataValidation>
        <x14:dataValidation type="list" allowBlank="1" showInputMessage="1" showErrorMessage="1" xr:uid="{00000000-0002-0000-3900-000006000000}">
          <x14:formula1>
            <xm:f>'LISTAS Y CRITERIOS CRITICIDAD'!$F$7:$F$10</xm:f>
          </x14:formula1>
          <xm:sqref>P8:P61</xm:sqref>
        </x14:dataValidation>
        <x14:dataValidation type="list" allowBlank="1" showInputMessage="1" showErrorMessage="1" xr:uid="{00000000-0002-0000-3900-000007000000}">
          <x14:formula1>
            <xm:f>'LISTAS Y CRITERIOS CRITICIDAD'!$F$15:$F$17</xm:f>
          </x14:formula1>
          <xm:sqref>Q8:Q61</xm:sqref>
        </x14:dataValidation>
      </x14:dataValidation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966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2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C32:AA32"/>
    <mergeCell ref="AE32:AF32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31:AA31"/>
    <mergeCell ref="AB31:AF31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1:M41"/>
    <mergeCell ref="O41:Z41"/>
    <mergeCell ref="AB41:AF41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119" priority="13" operator="between">
      <formula>0.01</formula>
      <formula>0.59</formula>
    </cfRule>
    <cfRule type="cellIs" dxfId="118" priority="14" operator="between">
      <formula>0.6</formula>
      <formula>0.79</formula>
    </cfRule>
    <cfRule type="cellIs" dxfId="117" priority="15" operator="between">
      <formula>0.8</formula>
      <formula>1</formula>
    </cfRule>
  </conditionalFormatting>
  <conditionalFormatting sqref="Y53">
    <cfRule type="cellIs" dxfId="116" priority="10" stopIfTrue="1" operator="equal">
      <formula>"alta"</formula>
    </cfRule>
    <cfRule type="cellIs" dxfId="115" priority="11" stopIfTrue="1" operator="equal">
      <formula>"media"</formula>
    </cfRule>
    <cfRule type="cellIs" dxfId="114" priority="12" stopIfTrue="1" operator="equal">
      <formula>"baja"</formula>
    </cfRule>
  </conditionalFormatting>
  <conditionalFormatting sqref="AC48">
    <cfRule type="cellIs" dxfId="113" priority="4" operator="between">
      <formula>0.01</formula>
      <formula>0.59</formula>
    </cfRule>
    <cfRule type="cellIs" dxfId="112" priority="5" operator="between">
      <formula>0.6</formula>
      <formula>0.79</formula>
    </cfRule>
    <cfRule type="cellIs" dxfId="111" priority="6" operator="between">
      <formula>0.8</formula>
      <formula>1</formula>
    </cfRule>
  </conditionalFormatting>
  <conditionalFormatting sqref="AD35">
    <cfRule type="cellIs" dxfId="110" priority="1" operator="between">
      <formula>0.01</formula>
      <formula>0.59</formula>
    </cfRule>
    <cfRule type="cellIs" dxfId="109" priority="2" operator="between">
      <formula>0.6</formula>
      <formula>0.79</formula>
    </cfRule>
    <cfRule type="cellIs" dxfId="108" priority="3" operator="between">
      <formula>0.8</formula>
      <formula>1</formula>
    </cfRule>
  </conditionalFormatting>
  <dataValidations count="3">
    <dataValidation allowBlank="1" showErrorMessage="1" sqref="AD32:AD33 AD21:AD23 AD25:AD27" xr:uid="{00000000-0002-0000-3A00-000000000000}"/>
    <dataValidation type="list" allowBlank="1" showErrorMessage="1" sqref="AC21:AC23 AC25:AC27" xr:uid="{00000000-0002-0000-3A00-000001000000}">
      <formula1>"1,0"</formula1>
    </dataValidation>
    <dataValidation type="list" allowBlank="1" showErrorMessage="1" sqref="AC32:AC33" xr:uid="{00000000-0002-0000-3A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BB881C96-2BA2-4AD7-84A6-7BF019D194E9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1E2C5A2E-8F8A-4CDC-851C-F05A0F391E2F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0C84535D-3214-435E-9803-63C8C596A6EB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A00-000003000000}">
          <x14:formula1>
            <xm:f>'LISTAS Y CRITERIOS CRITICIDAD'!$F$15:$F$17</xm:f>
          </x14:formula1>
          <xm:sqref>K53:S53</xm:sqref>
        </x14:dataValidation>
        <x14:dataValidation type="list" allowBlank="1" showInputMessage="1" showErrorMessage="1" xr:uid="{00000000-0002-0000-3A00-000004000000}">
          <x14:formula1>
            <xm:f>'LISTAS Y CRITERIOS CRITICIDAD'!$F$7:$F$10</xm:f>
          </x14:formula1>
          <xm:sqref>B53:J53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theme="3"/>
  </sheetPr>
  <dimension ref="A1:P3"/>
  <sheetViews>
    <sheetView showGridLines="0" view="pageBreakPreview" zoomScaleNormal="100" zoomScaleSheetLayoutView="100" workbookViewId="0"/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FF000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967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46" t="s">
        <v>968</v>
      </c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8"/>
      <c r="AB25" s="12">
        <v>0.15</v>
      </c>
      <c r="AC25" s="13"/>
      <c r="AD25" s="12">
        <f t="shared" ref="AD25:AD30" si="0">AB25*AC25</f>
        <v>0</v>
      </c>
      <c r="AE25" s="229"/>
      <c r="AF25" s="230"/>
    </row>
    <row r="26" spans="2:32" ht="30" customHeight="1">
      <c r="B26" s="41">
        <v>2</v>
      </c>
      <c r="C26" s="228" t="s">
        <v>289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28" t="s">
        <v>274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0.15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28" t="s">
        <v>349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 t="shared" si="0"/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 t="shared" si="0"/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3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6</v>
      </c>
      <c r="U56" s="332"/>
      <c r="V56" s="332"/>
      <c r="W56" s="332"/>
      <c r="X56" s="332"/>
      <c r="Y56" s="298" t="str">
        <f>IF(T56=0,"",IF(AND(T56&gt;=6,T56&lt;=9),"Alta",IF(AND(T56&gt;=3,T56&lt;=5),"Media","Baja")))</f>
        <v>Alta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 xml:space="preserve">Auditoria In Situ y Evaluación Anual  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9:AA29"/>
    <mergeCell ref="AE29:AF29"/>
    <mergeCell ref="C30:AA30"/>
    <mergeCell ref="AE30:AF30"/>
    <mergeCell ref="C27:AA27"/>
    <mergeCell ref="AE27:AF27"/>
    <mergeCell ref="C28:AA28"/>
    <mergeCell ref="AE28:AF28"/>
    <mergeCell ref="C25:AA25"/>
    <mergeCell ref="AE25:AF25"/>
    <mergeCell ref="C26:AA26"/>
    <mergeCell ref="AE26:AF26"/>
    <mergeCell ref="C36:AA36"/>
    <mergeCell ref="AE36:AF36"/>
    <mergeCell ref="B37:AA37"/>
    <mergeCell ref="AB37:AF37"/>
    <mergeCell ref="B39:AA39"/>
    <mergeCell ref="AB39:AF39"/>
    <mergeCell ref="B31:AA31"/>
    <mergeCell ref="AB31:AF31"/>
    <mergeCell ref="B33:AF33"/>
    <mergeCell ref="B34:AA34"/>
    <mergeCell ref="AB34:AF34"/>
    <mergeCell ref="C35:AA35"/>
    <mergeCell ref="AE35:AF35"/>
    <mergeCell ref="B45:M45"/>
    <mergeCell ref="O45:Z45"/>
    <mergeCell ref="AB45:AF45"/>
    <mergeCell ref="B46:M46"/>
    <mergeCell ref="O46:Z46"/>
    <mergeCell ref="AB46:AF46"/>
    <mergeCell ref="B40:AF40"/>
    <mergeCell ref="B41:AF41"/>
    <mergeCell ref="B43:AF43"/>
    <mergeCell ref="B44:M44"/>
    <mergeCell ref="O44:Z44"/>
    <mergeCell ref="AB44:AF44"/>
    <mergeCell ref="B52:AF52"/>
    <mergeCell ref="B53:S54"/>
    <mergeCell ref="T53:X55"/>
    <mergeCell ref="Y53:AC55"/>
    <mergeCell ref="AD53:AF55"/>
    <mergeCell ref="B55:J55"/>
    <mergeCell ref="K55:S55"/>
    <mergeCell ref="B48:AF48"/>
    <mergeCell ref="B49:N49"/>
    <mergeCell ref="Q49:Y49"/>
    <mergeCell ref="AB49:AF49"/>
    <mergeCell ref="B50:AF50"/>
    <mergeCell ref="B51:K51"/>
    <mergeCell ref="L51:T51"/>
    <mergeCell ref="U51:AB51"/>
    <mergeCell ref="AC51:AF51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</mergeCells>
  <conditionalFormatting sqref="L51 AD32 AB31 AB37 AB39">
    <cfRule type="cellIs" dxfId="104" priority="13" operator="between">
      <formula>0.01</formula>
      <formula>0.59</formula>
    </cfRule>
    <cfRule type="cellIs" dxfId="103" priority="14" operator="between">
      <formula>0.6</formula>
      <formula>0.79</formula>
    </cfRule>
    <cfRule type="cellIs" dxfId="102" priority="15" operator="between">
      <formula>0.8</formula>
      <formula>1</formula>
    </cfRule>
  </conditionalFormatting>
  <conditionalFormatting sqref="Y56">
    <cfRule type="cellIs" dxfId="101" priority="10" stopIfTrue="1" operator="equal">
      <formula>"alta"</formula>
    </cfRule>
    <cfRule type="cellIs" dxfId="100" priority="11" stopIfTrue="1" operator="equal">
      <formula>"media"</formula>
    </cfRule>
    <cfRule type="cellIs" dxfId="99" priority="12" stopIfTrue="1" operator="equal">
      <formula>"baja"</formula>
    </cfRule>
  </conditionalFormatting>
  <conditionalFormatting sqref="AC51">
    <cfRule type="cellIs" dxfId="98" priority="4" operator="between">
      <formula>0.01</formula>
      <formula>0.59</formula>
    </cfRule>
    <cfRule type="cellIs" dxfId="97" priority="5" operator="between">
      <formula>0.6</formula>
      <formula>0.79</formula>
    </cfRule>
    <cfRule type="cellIs" dxfId="96" priority="6" operator="between">
      <formula>0.8</formula>
      <formula>1</formula>
    </cfRule>
  </conditionalFormatting>
  <conditionalFormatting sqref="AD38">
    <cfRule type="cellIs" dxfId="95" priority="1" operator="between">
      <formula>0.01</formula>
      <formula>0.59</formula>
    </cfRule>
    <cfRule type="cellIs" dxfId="94" priority="2" operator="between">
      <formula>0.6</formula>
      <formula>0.79</formula>
    </cfRule>
    <cfRule type="cellIs" dxfId="93" priority="3" operator="between">
      <formula>0.8</formula>
      <formula>1</formula>
    </cfRule>
  </conditionalFormatting>
  <dataValidations count="3">
    <dataValidation type="list" allowBlank="1" showErrorMessage="1" sqref="AC35:AC36" xr:uid="{00000000-0002-0000-3B00-000000000000}">
      <formula1>"0,1,2,3"</formula1>
    </dataValidation>
    <dataValidation type="list" allowBlank="1" showErrorMessage="1" sqref="AC21:AC23 AC25:AC30" xr:uid="{00000000-0002-0000-3B00-000001000000}">
      <formula1>"1,0"</formula1>
    </dataValidation>
    <dataValidation allowBlank="1" showErrorMessage="1" sqref="AD35:AD36 AD21:AD23 AD25:AD30" xr:uid="{00000000-0002-0000-3B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7919C2D0-4E65-4370-BB3E-0CB95CCEC423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9C37A8DE-9DFA-4743-9041-E80753092A4B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231FB235-504D-4736-92F9-3D62B740D15F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B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3B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FFFF00"/>
    <pageSetUpPr fitToPage="1"/>
  </sheetPr>
  <dimension ref="B1:AG57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969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SUM(AB25:AB28)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970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0.25</v>
      </c>
      <c r="AC25" s="13"/>
      <c r="AD25" s="12">
        <f t="shared" ref="AD25:AD28" si="0">AB25*AC25</f>
        <v>0</v>
      </c>
      <c r="AE25" s="229"/>
      <c r="AF25" s="230"/>
    </row>
    <row r="26" spans="2:32" ht="30" customHeight="1">
      <c r="B26" s="41">
        <v>2</v>
      </c>
      <c r="C26" s="228" t="s">
        <v>971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0.25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231" t="s">
        <v>150</v>
      </c>
      <c r="D27" s="432"/>
      <c r="E27" s="432"/>
      <c r="F27" s="432"/>
      <c r="G27" s="432"/>
      <c r="H27" s="432"/>
      <c r="I27" s="432"/>
      <c r="J27" s="432"/>
      <c r="K27" s="432"/>
      <c r="L27" s="432"/>
      <c r="M27" s="432"/>
      <c r="N27" s="432"/>
      <c r="O27" s="432"/>
      <c r="P27" s="432"/>
      <c r="Q27" s="432"/>
      <c r="R27" s="432"/>
      <c r="S27" s="432"/>
      <c r="T27" s="432"/>
      <c r="U27" s="432"/>
      <c r="V27" s="432"/>
      <c r="W27" s="432"/>
      <c r="X27" s="432"/>
      <c r="Y27" s="432"/>
      <c r="Z27" s="432"/>
      <c r="AA27" s="432"/>
      <c r="AB27" s="12">
        <v>0.1</v>
      </c>
      <c r="AC27" s="13"/>
      <c r="AD27" s="12">
        <f t="shared" si="0"/>
        <v>0</v>
      </c>
      <c r="AE27" s="436"/>
      <c r="AF27" s="437"/>
    </row>
    <row r="28" spans="2:32" ht="30" customHeight="1">
      <c r="B28" s="41">
        <v>4</v>
      </c>
      <c r="C28" s="249" t="s">
        <v>151</v>
      </c>
      <c r="D28" s="438"/>
      <c r="E28" s="438"/>
      <c r="F28" s="438"/>
      <c r="G28" s="438"/>
      <c r="H28" s="438"/>
      <c r="I28" s="438"/>
      <c r="J28" s="438"/>
      <c r="K28" s="438"/>
      <c r="L28" s="438"/>
      <c r="M28" s="438"/>
      <c r="N28" s="438"/>
      <c r="O28" s="438"/>
      <c r="P28" s="438"/>
      <c r="Q28" s="438"/>
      <c r="R28" s="438"/>
      <c r="S28" s="438"/>
      <c r="T28" s="438"/>
      <c r="U28" s="438"/>
      <c r="V28" s="438"/>
      <c r="W28" s="438"/>
      <c r="X28" s="438"/>
      <c r="Y28" s="438"/>
      <c r="Z28" s="438"/>
      <c r="AA28" s="438"/>
      <c r="AB28" s="63">
        <v>0.1</v>
      </c>
      <c r="AC28" s="64"/>
      <c r="AD28" s="12">
        <f t="shared" si="0"/>
        <v>0</v>
      </c>
      <c r="AE28" s="439"/>
      <c r="AF28" s="440"/>
    </row>
    <row r="29" spans="2:32" ht="30" customHeight="1">
      <c r="B29" s="224" t="s">
        <v>152</v>
      </c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6">
        <f>SUM(AD21:AD23,AD25:AD28)</f>
        <v>0</v>
      </c>
      <c r="AC29" s="226"/>
      <c r="AD29" s="226"/>
      <c r="AE29" s="226"/>
      <c r="AF29" s="227"/>
    </row>
    <row r="30" spans="2:32" ht="6" customHeight="1">
      <c r="B30" s="65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7"/>
      <c r="AE30" s="67"/>
      <c r="AF30" s="68"/>
    </row>
    <row r="31" spans="2:32" ht="30" customHeight="1">
      <c r="B31" s="211" t="s">
        <v>153</v>
      </c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7"/>
    </row>
    <row r="32" spans="2:32" ht="30" customHeight="1">
      <c r="B32" s="214" t="s">
        <v>154</v>
      </c>
      <c r="C32" s="215"/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6"/>
      <c r="AB32" s="221">
        <f>SUM(AB33:AB34)</f>
        <v>1</v>
      </c>
      <c r="AC32" s="222"/>
      <c r="AD32" s="222"/>
      <c r="AE32" s="222"/>
      <c r="AF32" s="223"/>
    </row>
    <row r="33" spans="2:33" ht="30" customHeight="1">
      <c r="B33" s="41">
        <v>1</v>
      </c>
      <c r="C33" s="228" t="s">
        <v>155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0.6</v>
      </c>
      <c r="AC33" s="13"/>
      <c r="AD33" s="12">
        <f>IF(AC33=0,'LISTAS Y CRITERIOS CRITICIDAD'!$E$25,IF(AC33=1,'LISTAS Y CRITERIOS CRITICIDAD'!$E$26,IF(AC33=2,'LISTAS Y CRITERIOS CRITICIDAD'!$E$27,IF(AC33=3,'LISTAS Y CRITERIOS CRITICIDAD'!$E$28))))</f>
        <v>0</v>
      </c>
      <c r="AE33" s="229"/>
      <c r="AF33" s="230"/>
    </row>
    <row r="34" spans="2:33" ht="30" customHeight="1">
      <c r="B34" s="41">
        <v>2</v>
      </c>
      <c r="C34" s="228" t="s">
        <v>156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0.4</v>
      </c>
      <c r="AC34" s="13"/>
      <c r="AD34" s="12">
        <f>IF(AC34=0,'LISTAS Y CRITERIOS CRITICIDAD'!$E$29,IF(AC34=1,'LISTAS Y CRITERIOS CRITICIDAD'!$E$30,IF(AC34=2,'LISTAS Y CRITERIOS CRITICIDAD'!$E$31,IF(AC34=3,'LISTAS Y CRITERIOS CRITICIDAD'!$E$32))))</f>
        <v>0</v>
      </c>
      <c r="AE34" s="229"/>
      <c r="AF34" s="230"/>
    </row>
    <row r="35" spans="2:33" ht="30" customHeight="1">
      <c r="B35" s="224" t="s">
        <v>157</v>
      </c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6">
        <f>SUM(AD33:AD34)</f>
        <v>0</v>
      </c>
      <c r="AC35" s="226"/>
      <c r="AD35" s="226"/>
      <c r="AE35" s="226"/>
      <c r="AF35" s="243"/>
      <c r="AG35" s="52"/>
    </row>
    <row r="36" spans="2:33" ht="6" customHeight="1">
      <c r="B36" s="60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58"/>
      <c r="AE36" s="58"/>
      <c r="AF36" s="59"/>
    </row>
    <row r="37" spans="2:33" ht="30" customHeight="1">
      <c r="B37" s="240" t="s">
        <v>158</v>
      </c>
      <c r="C37" s="241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  <c r="X37" s="241"/>
      <c r="Y37" s="241"/>
      <c r="Z37" s="241"/>
      <c r="AA37" s="242"/>
      <c r="AB37" s="243">
        <f>(AB29+AB35)/2</f>
        <v>0</v>
      </c>
      <c r="AC37" s="244"/>
      <c r="AD37" s="244"/>
      <c r="AE37" s="244"/>
      <c r="AF37" s="245"/>
    </row>
    <row r="38" spans="2:33" ht="7.5" customHeight="1" thickBot="1">
      <c r="B38" s="246"/>
      <c r="C38" s="247"/>
      <c r="D38" s="24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8"/>
    </row>
    <row r="39" spans="2:33" ht="18" customHeight="1"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4"/>
    </row>
    <row r="40" spans="2:33" ht="3.75" customHeight="1">
      <c r="B40" s="52"/>
      <c r="AB40" s="11"/>
      <c r="AF40" s="53"/>
    </row>
    <row r="41" spans="2:33" ht="38.450000000000003" customHeight="1">
      <c r="B41" s="333" t="s">
        <v>160</v>
      </c>
      <c r="C41" s="334"/>
      <c r="D41" s="334"/>
      <c r="E41" s="334"/>
      <c r="F41" s="334"/>
      <c r="G41" s="334"/>
      <c r="H41" s="334"/>
      <c r="I41" s="334"/>
      <c r="J41" s="334"/>
      <c r="K41" s="334"/>
      <c r="L41" s="334"/>
      <c r="M41" s="334"/>
      <c r="N41" s="334"/>
      <c r="O41" s="334"/>
      <c r="P41" s="334"/>
      <c r="Q41" s="334"/>
      <c r="R41" s="334"/>
      <c r="S41" s="334"/>
      <c r="T41" s="334"/>
      <c r="U41" s="334"/>
      <c r="V41" s="334"/>
      <c r="W41" s="334"/>
      <c r="X41" s="334"/>
      <c r="Y41" s="334"/>
      <c r="Z41" s="334"/>
      <c r="AA41" s="334"/>
      <c r="AB41" s="334"/>
      <c r="AC41" s="334"/>
      <c r="AD41" s="334"/>
      <c r="AE41" s="334"/>
      <c r="AF41" s="335"/>
    </row>
    <row r="42" spans="2:33" ht="12.75" customHeight="1">
      <c r="B42" s="235" t="s">
        <v>161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162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.75" customHeight="1">
      <c r="B43" s="235" t="s">
        <v>163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164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" customHeight="1">
      <c r="B44" s="235" t="s">
        <v>165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1"/>
      <c r="O44" s="237"/>
      <c r="P44" s="237"/>
      <c r="Q44" s="237"/>
      <c r="R44" s="237"/>
      <c r="S44" s="237"/>
      <c r="T44" s="237"/>
      <c r="U44" s="237"/>
      <c r="V44" s="237"/>
      <c r="W44" s="237"/>
      <c r="X44" s="237"/>
      <c r="Y44" s="237"/>
      <c r="Z44" s="237"/>
      <c r="AA44" s="44"/>
      <c r="AB44" s="238"/>
      <c r="AC44" s="238"/>
      <c r="AD44" s="238"/>
      <c r="AE44" s="238"/>
      <c r="AF44" s="239"/>
    </row>
    <row r="45" spans="2:33" ht="4.5" customHeight="1" thickBot="1">
      <c r="B45" s="52"/>
      <c r="AB45" s="11"/>
      <c r="AF45" s="53"/>
    </row>
    <row r="46" spans="2:33" ht="18" customHeight="1">
      <c r="B46" s="232" t="s">
        <v>166</v>
      </c>
      <c r="C46" s="233"/>
      <c r="D46" s="233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4"/>
    </row>
    <row r="47" spans="2:33" ht="73.5" customHeight="1">
      <c r="B47" s="286" t="s">
        <v>167</v>
      </c>
      <c r="C47" s="287"/>
      <c r="D47" s="287"/>
      <c r="E47" s="287"/>
      <c r="F47" s="287"/>
      <c r="G47" s="287"/>
      <c r="H47" s="287"/>
      <c r="I47" s="287"/>
      <c r="J47" s="287"/>
      <c r="K47" s="287"/>
      <c r="L47" s="287"/>
      <c r="M47" s="287"/>
      <c r="N47" s="287"/>
      <c r="O47" s="54"/>
      <c r="P47" s="54"/>
      <c r="Q47" s="288" t="s">
        <v>168</v>
      </c>
      <c r="R47" s="288"/>
      <c r="S47" s="288"/>
      <c r="T47" s="288"/>
      <c r="U47" s="288"/>
      <c r="V47" s="288"/>
      <c r="W47" s="288"/>
      <c r="X47" s="288"/>
      <c r="Y47" s="288"/>
      <c r="Z47" s="54"/>
      <c r="AA47" s="55"/>
      <c r="AB47" s="289" t="s">
        <v>169</v>
      </c>
      <c r="AC47" s="289"/>
      <c r="AD47" s="289"/>
      <c r="AE47" s="289"/>
      <c r="AF47" s="290"/>
    </row>
    <row r="48" spans="2:33" ht="7.5" customHeight="1">
      <c r="B48" s="301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3"/>
      <c r="P48" s="303"/>
      <c r="Q48" s="302"/>
      <c r="R48" s="302"/>
      <c r="S48" s="302"/>
      <c r="T48" s="302"/>
      <c r="U48" s="302"/>
      <c r="V48" s="302"/>
      <c r="W48" s="302"/>
      <c r="X48" s="302"/>
      <c r="Y48" s="302"/>
      <c r="Z48" s="303"/>
      <c r="AA48" s="303"/>
      <c r="AB48" s="302"/>
      <c r="AC48" s="302"/>
      <c r="AD48" s="302"/>
      <c r="AE48" s="302"/>
      <c r="AF48" s="304"/>
    </row>
    <row r="49" spans="2:32" ht="34.5" customHeight="1">
      <c r="B49" s="292" t="s">
        <v>170</v>
      </c>
      <c r="C49" s="433"/>
      <c r="D49" s="433"/>
      <c r="E49" s="433"/>
      <c r="F49" s="433"/>
      <c r="G49" s="433"/>
      <c r="H49" s="433"/>
      <c r="I49" s="433"/>
      <c r="J49" s="433"/>
      <c r="K49" s="433"/>
      <c r="L49" s="226">
        <f>AB29</f>
        <v>0</v>
      </c>
      <c r="M49" s="226"/>
      <c r="N49" s="226"/>
      <c r="O49" s="226"/>
      <c r="P49" s="226"/>
      <c r="Q49" s="226"/>
      <c r="R49" s="226"/>
      <c r="S49" s="226"/>
      <c r="T49" s="226"/>
      <c r="U49" s="296" t="s">
        <v>171</v>
      </c>
      <c r="V49" s="296"/>
      <c r="W49" s="296"/>
      <c r="X49" s="296"/>
      <c r="Y49" s="296"/>
      <c r="Z49" s="296"/>
      <c r="AA49" s="296"/>
      <c r="AB49" s="296"/>
      <c r="AC49" s="226">
        <f>AB37</f>
        <v>0</v>
      </c>
      <c r="AD49" s="226"/>
      <c r="AE49" s="226"/>
      <c r="AF49" s="227"/>
    </row>
    <row r="50" spans="2:32" ht="7.5" customHeight="1" thickBot="1">
      <c r="B50" s="246"/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8"/>
    </row>
    <row r="51" spans="2:32" ht="26.1" customHeight="1">
      <c r="B51" s="322" t="s">
        <v>172</v>
      </c>
      <c r="C51" s="323"/>
      <c r="D51" s="323"/>
      <c r="E51" s="323"/>
      <c r="F51" s="323"/>
      <c r="G51" s="323"/>
      <c r="H51" s="323"/>
      <c r="I51" s="323"/>
      <c r="J51" s="323"/>
      <c r="K51" s="323"/>
      <c r="L51" s="323"/>
      <c r="M51" s="323"/>
      <c r="N51" s="323"/>
      <c r="O51" s="323"/>
      <c r="P51" s="323"/>
      <c r="Q51" s="323"/>
      <c r="R51" s="323"/>
      <c r="S51" s="323"/>
      <c r="T51" s="323" t="s">
        <v>18</v>
      </c>
      <c r="U51" s="323"/>
      <c r="V51" s="323"/>
      <c r="W51" s="323"/>
      <c r="X51" s="323"/>
      <c r="Y51" s="323" t="s">
        <v>19</v>
      </c>
      <c r="Z51" s="323"/>
      <c r="AA51" s="323"/>
      <c r="AB51" s="323"/>
      <c r="AC51" s="323"/>
      <c r="AD51" s="326" t="s">
        <v>20</v>
      </c>
      <c r="AE51" s="326"/>
      <c r="AF51" s="327"/>
    </row>
    <row r="52" spans="2:32" ht="22.5" customHeight="1">
      <c r="B52" s="324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22.5" customHeight="1">
      <c r="B53" s="324" t="s">
        <v>24</v>
      </c>
      <c r="C53" s="325"/>
      <c r="D53" s="325"/>
      <c r="E53" s="325"/>
      <c r="F53" s="325"/>
      <c r="G53" s="325"/>
      <c r="H53" s="325"/>
      <c r="I53" s="325"/>
      <c r="J53" s="325"/>
      <c r="K53" s="325" t="s">
        <v>25</v>
      </c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36.950000000000003" customHeight="1" thickBot="1">
      <c r="B54" s="330">
        <v>2</v>
      </c>
      <c r="C54" s="331"/>
      <c r="D54" s="331"/>
      <c r="E54" s="331"/>
      <c r="F54" s="331"/>
      <c r="G54" s="331"/>
      <c r="H54" s="331"/>
      <c r="I54" s="331"/>
      <c r="J54" s="331"/>
      <c r="K54" s="331">
        <v>2</v>
      </c>
      <c r="L54" s="331"/>
      <c r="M54" s="331"/>
      <c r="N54" s="331"/>
      <c r="O54" s="331"/>
      <c r="P54" s="331"/>
      <c r="Q54" s="331"/>
      <c r="R54" s="331"/>
      <c r="S54" s="331"/>
      <c r="T54" s="332">
        <f>B54*K54</f>
        <v>4</v>
      </c>
      <c r="U54" s="332"/>
      <c r="V54" s="332"/>
      <c r="W54" s="332"/>
      <c r="X54" s="332"/>
      <c r="Y54" s="298" t="str">
        <f>IF(T54=0,"",IF(AND(T54&gt;=6,T54&lt;=9),"Alta",IF(AND(T54&gt;=3,T54&lt;=5),"Media","Baja")))</f>
        <v>Media</v>
      </c>
      <c r="Z54" s="298"/>
      <c r="AA54" s="298"/>
      <c r="AB54" s="298"/>
      <c r="AC54" s="298"/>
      <c r="AD54" s="299" t="str">
        <f>IF(Y54="Alta",'LISTAS Y CRITERIOS CRITICIDAD'!$C$18,IF(Y54="Media",'LISTAS Y CRITERIOS CRITICIDAD'!$C$19,IF(Y54="Baja",'LISTAS Y CRITERIOS CRITICIDAD'!$C$20,"")))</f>
        <v>Auditoría Documental y Evaluación Anual</v>
      </c>
      <c r="AE54" s="299"/>
      <c r="AF54" s="300"/>
    </row>
    <row r="55" spans="2:32" ht="15" customHeight="1" thickBot="1"/>
    <row r="56" spans="2:32" ht="15" customHeight="1">
      <c r="B56" s="308" t="s">
        <v>173</v>
      </c>
      <c r="C56" s="441"/>
      <c r="D56" s="441"/>
      <c r="E56" s="441"/>
      <c r="F56" s="442"/>
      <c r="G56" s="309"/>
      <c r="H56" s="443"/>
      <c r="I56" s="443"/>
      <c r="J56" s="443"/>
      <c r="K56" s="443"/>
      <c r="L56" s="443"/>
      <c r="M56" s="443"/>
      <c r="N56" s="443"/>
      <c r="O56" s="443"/>
      <c r="P56" s="443"/>
      <c r="Q56" s="443"/>
      <c r="R56" s="443"/>
      <c r="S56" s="444"/>
      <c r="T56" s="310" t="s">
        <v>174</v>
      </c>
      <c r="U56" s="311"/>
      <c r="V56" s="311"/>
      <c r="W56" s="312"/>
      <c r="X56" s="316"/>
      <c r="Y56" s="317"/>
      <c r="Z56" s="317"/>
      <c r="AA56" s="317"/>
      <c r="AB56" s="317"/>
      <c r="AC56" s="317"/>
      <c r="AD56" s="317"/>
      <c r="AE56" s="317"/>
      <c r="AF56" s="318"/>
    </row>
    <row r="57" spans="2:32" ht="15" customHeight="1" thickBot="1">
      <c r="B57" s="445"/>
      <c r="C57" s="446"/>
      <c r="D57" s="446"/>
      <c r="E57" s="446"/>
      <c r="F57" s="447"/>
      <c r="G57" s="448"/>
      <c r="H57" s="449"/>
      <c r="I57" s="449"/>
      <c r="J57" s="449"/>
      <c r="K57" s="449"/>
      <c r="L57" s="449"/>
      <c r="M57" s="449"/>
      <c r="N57" s="449"/>
      <c r="O57" s="449"/>
      <c r="P57" s="449"/>
      <c r="Q57" s="449"/>
      <c r="R57" s="449"/>
      <c r="S57" s="450"/>
      <c r="T57" s="313"/>
      <c r="U57" s="314"/>
      <c r="V57" s="314"/>
      <c r="W57" s="315"/>
      <c r="X57" s="319"/>
      <c r="Y57" s="320"/>
      <c r="Z57" s="320"/>
      <c r="AA57" s="320"/>
      <c r="AB57" s="320"/>
      <c r="AC57" s="320"/>
      <c r="AD57" s="320"/>
      <c r="AE57" s="320"/>
      <c r="AF57" s="321"/>
    </row>
  </sheetData>
  <mergeCells count="99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B32:AA32"/>
    <mergeCell ref="AB32:AF32"/>
    <mergeCell ref="C25:AA25"/>
    <mergeCell ref="AE25:AF25"/>
    <mergeCell ref="C26:AA26"/>
    <mergeCell ref="AE26:AF26"/>
    <mergeCell ref="C27:AA27"/>
    <mergeCell ref="AE27:AF27"/>
    <mergeCell ref="C28:AA28"/>
    <mergeCell ref="AE28:AF28"/>
    <mergeCell ref="B29:AA29"/>
    <mergeCell ref="AB29:AF29"/>
    <mergeCell ref="B31:AF31"/>
    <mergeCell ref="B42:M42"/>
    <mergeCell ref="O42:Z42"/>
    <mergeCell ref="AB42:AF42"/>
    <mergeCell ref="C33:AA33"/>
    <mergeCell ref="AE33:AF33"/>
    <mergeCell ref="C34:AA34"/>
    <mergeCell ref="AE34:AF34"/>
    <mergeCell ref="B35:AA35"/>
    <mergeCell ref="AB35:AF35"/>
    <mergeCell ref="B37:AA37"/>
    <mergeCell ref="AB37:AF37"/>
    <mergeCell ref="B38:AF38"/>
    <mergeCell ref="B39:AF39"/>
    <mergeCell ref="B41:AF41"/>
    <mergeCell ref="B49:K49"/>
    <mergeCell ref="L49:T49"/>
    <mergeCell ref="U49:AB49"/>
    <mergeCell ref="AC49:AF49"/>
    <mergeCell ref="B43:M43"/>
    <mergeCell ref="O43:Z43"/>
    <mergeCell ref="AB43:AF43"/>
    <mergeCell ref="B44:M44"/>
    <mergeCell ref="O44:Z44"/>
    <mergeCell ref="AB44:AF44"/>
    <mergeCell ref="B46:AF46"/>
    <mergeCell ref="B47:N47"/>
    <mergeCell ref="Q47:Y47"/>
    <mergeCell ref="AB47:AF47"/>
    <mergeCell ref="B48:AF48"/>
    <mergeCell ref="B56:F57"/>
    <mergeCell ref="G56:S57"/>
    <mergeCell ref="T56:W57"/>
    <mergeCell ref="X56:AF57"/>
    <mergeCell ref="B50:AF50"/>
    <mergeCell ref="B51:S52"/>
    <mergeCell ref="T51:X53"/>
    <mergeCell ref="Y51:AC53"/>
    <mergeCell ref="AD51:AF53"/>
    <mergeCell ref="B53:J53"/>
    <mergeCell ref="K53:S53"/>
    <mergeCell ref="B54:J54"/>
    <mergeCell ref="K54:S54"/>
    <mergeCell ref="T54:X54"/>
    <mergeCell ref="Y54:AC54"/>
    <mergeCell ref="AD54:AF54"/>
  </mergeCells>
  <conditionalFormatting sqref="L49 AD30 AB29 AB35 AB37">
    <cfRule type="cellIs" dxfId="89" priority="13" operator="between">
      <formula>0.01</formula>
      <formula>0.59</formula>
    </cfRule>
    <cfRule type="cellIs" dxfId="88" priority="14" operator="between">
      <formula>0.6</formula>
      <formula>0.79</formula>
    </cfRule>
    <cfRule type="cellIs" dxfId="87" priority="15" operator="between">
      <formula>0.8</formula>
      <formula>1</formula>
    </cfRule>
  </conditionalFormatting>
  <conditionalFormatting sqref="Y54">
    <cfRule type="cellIs" dxfId="86" priority="10" stopIfTrue="1" operator="equal">
      <formula>"alta"</formula>
    </cfRule>
    <cfRule type="cellIs" dxfId="85" priority="11" stopIfTrue="1" operator="equal">
      <formula>"media"</formula>
    </cfRule>
    <cfRule type="cellIs" dxfId="84" priority="12" stopIfTrue="1" operator="equal">
      <formula>"baja"</formula>
    </cfRule>
  </conditionalFormatting>
  <conditionalFormatting sqref="AC49">
    <cfRule type="cellIs" dxfId="83" priority="4" operator="between">
      <formula>0.01</formula>
      <formula>0.59</formula>
    </cfRule>
    <cfRule type="cellIs" dxfId="82" priority="5" operator="between">
      <formula>0.6</formula>
      <formula>0.79</formula>
    </cfRule>
    <cfRule type="cellIs" dxfId="81" priority="6" operator="between">
      <formula>0.8</formula>
      <formula>1</formula>
    </cfRule>
  </conditionalFormatting>
  <conditionalFormatting sqref="AD36">
    <cfRule type="cellIs" dxfId="80" priority="1" operator="between">
      <formula>0.01</formula>
      <formula>0.59</formula>
    </cfRule>
    <cfRule type="cellIs" dxfId="79" priority="2" operator="between">
      <formula>0.6</formula>
      <formula>0.79</formula>
    </cfRule>
    <cfRule type="cellIs" dxfId="78" priority="3" operator="between">
      <formula>0.8</formula>
      <formula>1</formula>
    </cfRule>
  </conditionalFormatting>
  <dataValidations count="3">
    <dataValidation allowBlank="1" showErrorMessage="1" sqref="AD33:AD34 AD21:AD23 AD25:AD28" xr:uid="{00000000-0002-0000-3C00-000000000000}"/>
    <dataValidation type="list" allowBlank="1" showErrorMessage="1" sqref="AC21:AC23 AC25:AC28" xr:uid="{00000000-0002-0000-3C00-000001000000}">
      <formula1>"1,0"</formula1>
    </dataValidation>
    <dataValidation type="list" allowBlank="1" showErrorMessage="1" sqref="AC33:AC34" xr:uid="{00000000-0002-0000-3C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A19242C4-EADF-4A45-A9B6-EF946D795C8C}">
            <xm:f>NOT(ISERROR(SEARCH('LISTAS Y CRITERIOS CRITICIDAD'!$C$20,AD54)))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EA7B170D-07D6-4812-A4D3-B06931001A9A}">
            <xm:f>NOT(ISERROR(SEARCH('LISTAS Y CRITERIOS CRITICIDAD'!$C$18,AD54)))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3609010E-5687-46F6-8B6E-D8BF9EB1F886}">
            <xm:f>NOT(ISERROR(SEARCH('LISTAS Y CRITERIOS CRITICIDAD'!$C$19,AD54)))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C00-000003000000}">
          <x14:formula1>
            <xm:f>'LISTAS Y CRITERIOS CRITICIDAD'!$F$15:$F$17</xm:f>
          </x14:formula1>
          <xm:sqref>K54:S54</xm:sqref>
        </x14:dataValidation>
        <x14:dataValidation type="list" allowBlank="1" showInputMessage="1" showErrorMessage="1" xr:uid="{00000000-0002-0000-3C00-000004000000}">
          <x14:formula1>
            <xm:f>'LISTAS Y CRITERIOS CRITICIDAD'!$F$7:$F$10</xm:f>
          </x14:formula1>
          <xm:sqref>B54:J54</xm:sqref>
        </x14:dataValidation>
      </x14:dataValidation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806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729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</v>
      </c>
      <c r="AC25" s="13"/>
      <c r="AD25" s="12">
        <f t="shared" ref="AD25:AD29" si="0">AB25*AC25</f>
        <v>0</v>
      </c>
      <c r="AE25" s="229"/>
      <c r="AF25" s="230"/>
    </row>
    <row r="26" spans="2:32" ht="30" customHeight="1">
      <c r="B26" s="41">
        <v>2</v>
      </c>
      <c r="C26" s="336" t="s">
        <v>972</v>
      </c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337"/>
      <c r="Z26" s="337"/>
      <c r="AA26" s="338"/>
      <c r="AB26" s="12">
        <v>0.2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349" t="s">
        <v>973</v>
      </c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  <c r="V27" s="350"/>
      <c r="W27" s="350"/>
      <c r="X27" s="350"/>
      <c r="Y27" s="350"/>
      <c r="Z27" s="350"/>
      <c r="AA27" s="351"/>
      <c r="AB27" s="12">
        <v>0.2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 t="shared" si="0"/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4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AB17:AF17"/>
    <mergeCell ref="AE18:AF18"/>
    <mergeCell ref="B19:AF19"/>
    <mergeCell ref="B20:AA20"/>
    <mergeCell ref="AB20:AF20"/>
    <mergeCell ref="C21:AA21"/>
    <mergeCell ref="AE21:AF21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5:AA25"/>
    <mergeCell ref="AE25:AF25"/>
    <mergeCell ref="C27:AA27"/>
    <mergeCell ref="AE27:AF27"/>
    <mergeCell ref="C28:AA28"/>
    <mergeCell ref="AE28:AF28"/>
    <mergeCell ref="C26:AA26"/>
    <mergeCell ref="AE26:AF26"/>
    <mergeCell ref="C22:AA22"/>
    <mergeCell ref="AE22:AF22"/>
    <mergeCell ref="C23:AA23"/>
    <mergeCell ref="AE23:AF23"/>
    <mergeCell ref="B24:AA24"/>
    <mergeCell ref="AB24:AF24"/>
    <mergeCell ref="C34:AA34"/>
    <mergeCell ref="AE34:AF34"/>
    <mergeCell ref="C35:AA35"/>
    <mergeCell ref="AE35:AF35"/>
    <mergeCell ref="B36:AA36"/>
    <mergeCell ref="AB36:AF36"/>
    <mergeCell ref="C29:AA29"/>
    <mergeCell ref="AE29:AF29"/>
    <mergeCell ref="B30:AA30"/>
    <mergeCell ref="AB30:AF30"/>
    <mergeCell ref="B32:AF32"/>
    <mergeCell ref="B33:AA33"/>
    <mergeCell ref="AB33:AF33"/>
    <mergeCell ref="B44:M44"/>
    <mergeCell ref="O44:Z44"/>
    <mergeCell ref="AB44:AF44"/>
    <mergeCell ref="B45:M45"/>
    <mergeCell ref="O45:Z45"/>
    <mergeCell ref="AB45:AF45"/>
    <mergeCell ref="B38:AA38"/>
    <mergeCell ref="AB38:AF38"/>
    <mergeCell ref="B39:AF39"/>
    <mergeCell ref="B40:AF40"/>
    <mergeCell ref="B42:AF42"/>
    <mergeCell ref="B43:M43"/>
    <mergeCell ref="O43:Z43"/>
    <mergeCell ref="AB43:AF43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</mergeCells>
  <conditionalFormatting sqref="L50 AD31 AB30 AB36 AB38">
    <cfRule type="cellIs" dxfId="74" priority="13" operator="between">
      <formula>0.01</formula>
      <formula>0.59</formula>
    </cfRule>
    <cfRule type="cellIs" dxfId="73" priority="14" operator="between">
      <formula>0.6</formula>
      <formula>0.79</formula>
    </cfRule>
    <cfRule type="cellIs" dxfId="72" priority="15" operator="between">
      <formula>0.8</formula>
      <formula>1</formula>
    </cfRule>
  </conditionalFormatting>
  <conditionalFormatting sqref="Y55">
    <cfRule type="cellIs" dxfId="71" priority="10" stopIfTrue="1" operator="equal">
      <formula>"alta"</formula>
    </cfRule>
    <cfRule type="cellIs" dxfId="70" priority="11" stopIfTrue="1" operator="equal">
      <formula>"media"</formula>
    </cfRule>
    <cfRule type="cellIs" dxfId="69" priority="12" stopIfTrue="1" operator="equal">
      <formula>"baja"</formula>
    </cfRule>
  </conditionalFormatting>
  <conditionalFormatting sqref="AC50">
    <cfRule type="cellIs" dxfId="68" priority="4" operator="between">
      <formula>0.01</formula>
      <formula>0.59</formula>
    </cfRule>
    <cfRule type="cellIs" dxfId="67" priority="5" operator="between">
      <formula>0.6</formula>
      <formula>0.79</formula>
    </cfRule>
    <cfRule type="cellIs" dxfId="66" priority="6" operator="between">
      <formula>0.8</formula>
      <formula>1</formula>
    </cfRule>
  </conditionalFormatting>
  <conditionalFormatting sqref="AD37">
    <cfRule type="cellIs" dxfId="65" priority="1" operator="between">
      <formula>0.01</formula>
      <formula>0.59</formula>
    </cfRule>
    <cfRule type="cellIs" dxfId="64" priority="2" operator="between">
      <formula>0.6</formula>
      <formula>0.79</formula>
    </cfRule>
    <cfRule type="cellIs" dxfId="63" priority="3" operator="between">
      <formula>0.8</formula>
      <formula>1</formula>
    </cfRule>
  </conditionalFormatting>
  <dataValidations count="3">
    <dataValidation type="list" allowBlank="1" showErrorMessage="1" sqref="AC34:AC35" xr:uid="{00000000-0002-0000-3D00-000000000000}">
      <formula1>"0,1,2,3"</formula1>
    </dataValidation>
    <dataValidation type="list" allowBlank="1" showErrorMessage="1" sqref="AC21:AC23 AC25:AC29" xr:uid="{00000000-0002-0000-3D00-000001000000}">
      <formula1>"1,0"</formula1>
    </dataValidation>
    <dataValidation allowBlank="1" showErrorMessage="1" sqref="AD34:AD35 AD21:AD23 AD25:AD29" xr:uid="{00000000-0002-0000-3D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4C3A04AF-56C1-4DD3-97A3-5501339C0FA6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65974F18-1AE7-4BB8-A089-A282CE527401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09E5EF50-D2F4-4BC6-A3CD-67BE5E071523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D00-000003000000}">
          <x14:formula1>
            <xm:f>'LISTAS Y CRITERIOS CRITICIDAD'!$F$7:$F$10</xm:f>
          </x14:formula1>
          <xm:sqref>B55:J55</xm:sqref>
        </x14:dataValidation>
        <x14:dataValidation type="list" allowBlank="1" showInputMessage="1" showErrorMessage="1" xr:uid="{00000000-0002-0000-3D00-000004000000}">
          <x14:formula1>
            <xm:f>'LISTAS Y CRITERIOS CRITICIDAD'!$F$15:$F$17</xm:f>
          </x14:formula1>
          <xm:sqref>K55:S55</xm:sqref>
        </x14:dataValidation>
      </x14:dataValidation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rgb="FFFFFF00"/>
    <pageSetUpPr fitToPage="1"/>
  </sheetPr>
  <dimension ref="B1:AG58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974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346" t="s">
        <v>975</v>
      </c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7"/>
      <c r="O25" s="347"/>
      <c r="P25" s="347"/>
      <c r="Q25" s="347"/>
      <c r="R25" s="347"/>
      <c r="S25" s="347"/>
      <c r="T25" s="347"/>
      <c r="U25" s="347"/>
      <c r="V25" s="347"/>
      <c r="W25" s="347"/>
      <c r="X25" s="347"/>
      <c r="Y25" s="347"/>
      <c r="Z25" s="347"/>
      <c r="AA25" s="348"/>
      <c r="AB25" s="12">
        <v>0.2</v>
      </c>
      <c r="AC25" s="13"/>
      <c r="AD25" s="12">
        <f t="shared" ref="AD25:AD29" si="0">AB25*AC25</f>
        <v>0</v>
      </c>
      <c r="AE25" s="229"/>
      <c r="AF25" s="230"/>
    </row>
    <row r="26" spans="2:32" ht="30" customHeight="1">
      <c r="B26" s="41">
        <v>2</v>
      </c>
      <c r="C26" s="228" t="s">
        <v>278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0.2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342" t="s">
        <v>273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2"/>
      <c r="AB27" s="12">
        <v>0.1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 t="shared" si="0"/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4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8:AA28"/>
    <mergeCell ref="AE28:AF28"/>
    <mergeCell ref="C29:AA29"/>
    <mergeCell ref="AE29:AF29"/>
    <mergeCell ref="B30:AA30"/>
    <mergeCell ref="AB30:AF30"/>
    <mergeCell ref="C25:AA25"/>
    <mergeCell ref="AE25:AF25"/>
    <mergeCell ref="C26:AA26"/>
    <mergeCell ref="AE26:AF26"/>
    <mergeCell ref="C27:AA27"/>
    <mergeCell ref="AE27:AF27"/>
    <mergeCell ref="B36:AA36"/>
    <mergeCell ref="AB36:AF36"/>
    <mergeCell ref="B38:AA38"/>
    <mergeCell ref="AB38:AF38"/>
    <mergeCell ref="B39:AF39"/>
    <mergeCell ref="B40:AF40"/>
    <mergeCell ref="B32:AF32"/>
    <mergeCell ref="B33:AA33"/>
    <mergeCell ref="AB33:AF33"/>
    <mergeCell ref="C34:AA34"/>
    <mergeCell ref="AE34:AF34"/>
    <mergeCell ref="C35:AA35"/>
    <mergeCell ref="AE35:AF35"/>
    <mergeCell ref="B45:M45"/>
    <mergeCell ref="O45:Z45"/>
    <mergeCell ref="AB45:AF45"/>
    <mergeCell ref="B47:AF47"/>
    <mergeCell ref="B48:N48"/>
    <mergeCell ref="Q48:Y48"/>
    <mergeCell ref="AB48:AF48"/>
    <mergeCell ref="B42:AF42"/>
    <mergeCell ref="B43:M43"/>
    <mergeCell ref="O43:Z43"/>
    <mergeCell ref="AB43:AF43"/>
    <mergeCell ref="B44:M44"/>
    <mergeCell ref="O44:Z44"/>
    <mergeCell ref="AB44:AF44"/>
    <mergeCell ref="B52:S53"/>
    <mergeCell ref="T52:X54"/>
    <mergeCell ref="Y52:AC54"/>
    <mergeCell ref="AD52:AF54"/>
    <mergeCell ref="B54:J54"/>
    <mergeCell ref="K54:S54"/>
    <mergeCell ref="B49:AF49"/>
    <mergeCell ref="B50:K50"/>
    <mergeCell ref="L50:T50"/>
    <mergeCell ref="U50:AB50"/>
    <mergeCell ref="AC50:AF50"/>
    <mergeCell ref="B51:AF51"/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</mergeCells>
  <conditionalFormatting sqref="L50 AD31 AB30 AB36 AB38">
    <cfRule type="cellIs" dxfId="59" priority="13" operator="between">
      <formula>0.01</formula>
      <formula>0.59</formula>
    </cfRule>
    <cfRule type="cellIs" dxfId="58" priority="14" operator="between">
      <formula>0.6</formula>
      <formula>0.79</formula>
    </cfRule>
    <cfRule type="cellIs" dxfId="57" priority="15" operator="between">
      <formula>0.8</formula>
      <formula>1</formula>
    </cfRule>
  </conditionalFormatting>
  <conditionalFormatting sqref="Y55">
    <cfRule type="cellIs" dxfId="56" priority="10" stopIfTrue="1" operator="equal">
      <formula>"alta"</formula>
    </cfRule>
    <cfRule type="cellIs" dxfId="55" priority="11" stopIfTrue="1" operator="equal">
      <formula>"media"</formula>
    </cfRule>
    <cfRule type="cellIs" dxfId="54" priority="12" stopIfTrue="1" operator="equal">
      <formula>"baja"</formula>
    </cfRule>
  </conditionalFormatting>
  <conditionalFormatting sqref="AC50">
    <cfRule type="cellIs" dxfId="53" priority="4" operator="between">
      <formula>0.01</formula>
      <formula>0.59</formula>
    </cfRule>
    <cfRule type="cellIs" dxfId="52" priority="5" operator="between">
      <formula>0.6</formula>
      <formula>0.79</formula>
    </cfRule>
    <cfRule type="cellIs" dxfId="51" priority="6" operator="between">
      <formula>0.8</formula>
      <formula>1</formula>
    </cfRule>
  </conditionalFormatting>
  <conditionalFormatting sqref="AD37">
    <cfRule type="cellIs" dxfId="50" priority="1" operator="between">
      <formula>0.01</formula>
      <formula>0.59</formula>
    </cfRule>
    <cfRule type="cellIs" dxfId="49" priority="2" operator="between">
      <formula>0.6</formula>
      <formula>0.79</formula>
    </cfRule>
    <cfRule type="cellIs" dxfId="48" priority="3" operator="between">
      <formula>0.8</formula>
      <formula>1</formula>
    </cfRule>
  </conditionalFormatting>
  <dataValidations count="3">
    <dataValidation allowBlank="1" showErrorMessage="1" sqref="AD34:AD35 AD21:AD23 AD25:AD29" xr:uid="{00000000-0002-0000-3E00-000000000000}"/>
    <dataValidation type="list" allowBlank="1" showErrorMessage="1" sqref="AC21:AC23 AC25:AC29" xr:uid="{00000000-0002-0000-3E00-000001000000}">
      <formula1>"1,0"</formula1>
    </dataValidation>
    <dataValidation type="list" allowBlank="1" showErrorMessage="1" sqref="AC34:AC35" xr:uid="{00000000-0002-0000-3E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5B689CB1-4F7E-4F2B-8F6F-46994D5C2704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871F1274-674C-488D-B712-69E04E82E12B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AE3B5D25-D55C-428F-A555-02C8771D2382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E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3E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rgb="FFFFFF00"/>
    <pageSetUpPr fitToPage="1"/>
  </sheetPr>
  <dimension ref="B1:AG59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784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SUM(AB25:AB30)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283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0.15</v>
      </c>
      <c r="AC25" s="13"/>
      <c r="AD25" s="12">
        <f t="shared" ref="AD25:AD30" si="0">AB25*AC25</f>
        <v>0</v>
      </c>
      <c r="AE25" s="229"/>
      <c r="AF25" s="230"/>
    </row>
    <row r="26" spans="2:32" ht="30" customHeight="1">
      <c r="B26" s="41">
        <v>2</v>
      </c>
      <c r="C26" s="228" t="s">
        <v>661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 t="shared" ref="AD26" si="1">AB26*AC26</f>
        <v>0</v>
      </c>
      <c r="AE26" s="229"/>
      <c r="AF26" s="230"/>
    </row>
    <row r="27" spans="2:32" ht="30" customHeight="1">
      <c r="B27" s="41">
        <v>3</v>
      </c>
      <c r="C27" s="231" t="s">
        <v>976</v>
      </c>
      <c r="D27" s="231"/>
      <c r="E27" s="231"/>
      <c r="F27" s="231"/>
      <c r="G27" s="231"/>
      <c r="H27" s="231"/>
      <c r="I27" s="231"/>
      <c r="J27" s="231"/>
      <c r="K27" s="231"/>
      <c r="L27" s="231"/>
      <c r="M27" s="231"/>
      <c r="N27" s="231"/>
      <c r="O27" s="231"/>
      <c r="P27" s="231"/>
      <c r="Q27" s="231"/>
      <c r="R27" s="231"/>
      <c r="S27" s="231"/>
      <c r="T27" s="231"/>
      <c r="U27" s="231"/>
      <c r="V27" s="231"/>
      <c r="W27" s="231"/>
      <c r="X27" s="231"/>
      <c r="Y27" s="231"/>
      <c r="Z27" s="231"/>
      <c r="AA27" s="231"/>
      <c r="AB27" s="12">
        <v>0.15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342" t="s">
        <v>273</v>
      </c>
      <c r="D28" s="451"/>
      <c r="E28" s="451"/>
      <c r="F28" s="451"/>
      <c r="G28" s="451"/>
      <c r="H28" s="451"/>
      <c r="I28" s="451"/>
      <c r="J28" s="451"/>
      <c r="K28" s="451"/>
      <c r="L28" s="451"/>
      <c r="M28" s="451"/>
      <c r="N28" s="451"/>
      <c r="O28" s="451"/>
      <c r="P28" s="451"/>
      <c r="Q28" s="451"/>
      <c r="R28" s="451"/>
      <c r="S28" s="451"/>
      <c r="T28" s="451"/>
      <c r="U28" s="451"/>
      <c r="V28" s="451"/>
      <c r="W28" s="451"/>
      <c r="X28" s="451"/>
      <c r="Y28" s="451"/>
      <c r="Z28" s="451"/>
      <c r="AA28" s="452"/>
      <c r="AB28" s="12">
        <v>0.1</v>
      </c>
      <c r="AC28" s="13"/>
      <c r="AD28" s="12">
        <f t="shared" si="0"/>
        <v>0</v>
      </c>
      <c r="AE28" s="229"/>
      <c r="AF28" s="230"/>
    </row>
    <row r="29" spans="2:32" ht="30" customHeight="1">
      <c r="B29" s="41">
        <v>5</v>
      </c>
      <c r="C29" s="231" t="s">
        <v>150</v>
      </c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12">
        <v>0.1</v>
      </c>
      <c r="AC29" s="13"/>
      <c r="AD29" s="12">
        <f t="shared" si="0"/>
        <v>0</v>
      </c>
      <c r="AE29" s="436"/>
      <c r="AF29" s="437"/>
    </row>
    <row r="30" spans="2:32" ht="30" customHeight="1">
      <c r="B30" s="41">
        <v>6</v>
      </c>
      <c r="C30" s="249" t="s">
        <v>151</v>
      </c>
      <c r="D30" s="438"/>
      <c r="E30" s="438"/>
      <c r="F30" s="438"/>
      <c r="G30" s="438"/>
      <c r="H30" s="438"/>
      <c r="I30" s="438"/>
      <c r="J30" s="438"/>
      <c r="K30" s="438"/>
      <c r="L30" s="438"/>
      <c r="M30" s="438"/>
      <c r="N30" s="438"/>
      <c r="O30" s="438"/>
      <c r="P30" s="438"/>
      <c r="Q30" s="438"/>
      <c r="R30" s="438"/>
      <c r="S30" s="438"/>
      <c r="T30" s="438"/>
      <c r="U30" s="438"/>
      <c r="V30" s="438"/>
      <c r="W30" s="438"/>
      <c r="X30" s="438"/>
      <c r="Y30" s="438"/>
      <c r="Z30" s="438"/>
      <c r="AA30" s="438"/>
      <c r="AB30" s="63">
        <v>0.1</v>
      </c>
      <c r="AC30" s="64"/>
      <c r="AD30" s="12">
        <f t="shared" si="0"/>
        <v>0</v>
      </c>
      <c r="AE30" s="439"/>
      <c r="AF30" s="440"/>
    </row>
    <row r="31" spans="2:32" ht="30" customHeight="1">
      <c r="B31" s="224" t="s">
        <v>152</v>
      </c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6">
        <f>SUM(AD21:AD23,AD25:AD30)</f>
        <v>0</v>
      </c>
      <c r="AC31" s="226"/>
      <c r="AD31" s="226"/>
      <c r="AE31" s="226"/>
      <c r="AF31" s="227"/>
    </row>
    <row r="32" spans="2:32" ht="6" customHeight="1">
      <c r="B32" s="65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7"/>
      <c r="AE32" s="67"/>
      <c r="AF32" s="68"/>
    </row>
    <row r="33" spans="2:33" ht="30" customHeight="1">
      <c r="B33" s="211" t="s">
        <v>153</v>
      </c>
      <c r="C33" s="212"/>
      <c r="D33" s="212"/>
      <c r="E33" s="212"/>
      <c r="F33" s="212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7"/>
    </row>
    <row r="34" spans="2:33" ht="30" customHeight="1">
      <c r="B34" s="214" t="s">
        <v>154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6"/>
      <c r="AB34" s="221">
        <f>SUM(AB35:AB36)</f>
        <v>1</v>
      </c>
      <c r="AC34" s="222"/>
      <c r="AD34" s="222"/>
      <c r="AE34" s="222"/>
      <c r="AF34" s="223"/>
    </row>
    <row r="35" spans="2:33" ht="30" customHeight="1">
      <c r="B35" s="41">
        <v>1</v>
      </c>
      <c r="C35" s="228" t="s">
        <v>155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0.6</v>
      </c>
      <c r="AC35" s="13"/>
      <c r="AD35" s="12">
        <f>IF(AC35=0,'LISTAS Y CRITERIOS CRITICIDAD'!$E$25,IF(AC35=1,'LISTAS Y CRITERIOS CRITICIDAD'!$E$26,IF(AC35=2,'LISTAS Y CRITERIOS CRITICIDAD'!$E$27,IF(AC35=3,'LISTAS Y CRITERIOS CRITICIDAD'!$E$28))))</f>
        <v>0</v>
      </c>
      <c r="AE35" s="229"/>
      <c r="AF35" s="230"/>
    </row>
    <row r="36" spans="2:33" ht="30" customHeight="1">
      <c r="B36" s="41">
        <v>2</v>
      </c>
      <c r="C36" s="228" t="s">
        <v>156</v>
      </c>
      <c r="D36" s="432"/>
      <c r="E36" s="432"/>
      <c r="F36" s="432"/>
      <c r="G36" s="432"/>
      <c r="H36" s="432"/>
      <c r="I36" s="432"/>
      <c r="J36" s="432"/>
      <c r="K36" s="432"/>
      <c r="L36" s="432"/>
      <c r="M36" s="432"/>
      <c r="N36" s="432"/>
      <c r="O36" s="432"/>
      <c r="P36" s="432"/>
      <c r="Q36" s="432"/>
      <c r="R36" s="432"/>
      <c r="S36" s="432"/>
      <c r="T36" s="432"/>
      <c r="U36" s="432"/>
      <c r="V36" s="432"/>
      <c r="W36" s="432"/>
      <c r="X36" s="432"/>
      <c r="Y36" s="432"/>
      <c r="Z36" s="432"/>
      <c r="AA36" s="432"/>
      <c r="AB36" s="12">
        <v>0.4</v>
      </c>
      <c r="AC36" s="13"/>
      <c r="AD36" s="12">
        <f>IF(AC36=0,'LISTAS Y CRITERIOS CRITICIDAD'!$E$29,IF(AC36=1,'LISTAS Y CRITERIOS CRITICIDAD'!$E$30,IF(AC36=2,'LISTAS Y CRITERIOS CRITICIDAD'!$E$31,IF(AC36=3,'LISTAS Y CRITERIOS CRITICIDAD'!$E$32))))</f>
        <v>0</v>
      </c>
      <c r="AE36" s="229"/>
      <c r="AF36" s="230"/>
    </row>
    <row r="37" spans="2:33" ht="30" customHeight="1">
      <c r="B37" s="224" t="s">
        <v>157</v>
      </c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6">
        <f>SUM(AD35:AD36)</f>
        <v>0</v>
      </c>
      <c r="AC37" s="226"/>
      <c r="AD37" s="226"/>
      <c r="AE37" s="226"/>
      <c r="AF37" s="243"/>
      <c r="AG37" s="52"/>
    </row>
    <row r="38" spans="2:33" ht="6" customHeight="1">
      <c r="B38" s="60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58"/>
      <c r="AE38" s="58"/>
      <c r="AF38" s="59"/>
    </row>
    <row r="39" spans="2:33" ht="30" customHeight="1">
      <c r="B39" s="240" t="s">
        <v>158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2"/>
      <c r="AB39" s="243">
        <f>(AB31+AB37)/2</f>
        <v>0</v>
      </c>
      <c r="AC39" s="244"/>
      <c r="AD39" s="244"/>
      <c r="AE39" s="244"/>
      <c r="AF39" s="245"/>
    </row>
    <row r="40" spans="2:33" ht="7.5" customHeight="1" thickBot="1">
      <c r="B40" s="246"/>
      <c r="C40" s="247"/>
      <c r="D40" s="24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8"/>
    </row>
    <row r="41" spans="2:33" ht="18" customHeight="1">
      <c r="B41" s="232" t="s">
        <v>159</v>
      </c>
      <c r="C41" s="233"/>
      <c r="D41" s="233"/>
      <c r="E41" s="233"/>
      <c r="F41" s="233"/>
      <c r="G41" s="233"/>
      <c r="H41" s="233"/>
      <c r="I41" s="233"/>
      <c r="J41" s="233"/>
      <c r="K41" s="233"/>
      <c r="L41" s="233"/>
      <c r="M41" s="233"/>
      <c r="N41" s="233"/>
      <c r="O41" s="233"/>
      <c r="P41" s="233"/>
      <c r="Q41" s="233"/>
      <c r="R41" s="233"/>
      <c r="S41" s="233"/>
      <c r="T41" s="233"/>
      <c r="U41" s="233"/>
      <c r="V41" s="233"/>
      <c r="W41" s="233"/>
      <c r="X41" s="233"/>
      <c r="Y41" s="233"/>
      <c r="Z41" s="233"/>
      <c r="AA41" s="233"/>
      <c r="AB41" s="233"/>
      <c r="AC41" s="233"/>
      <c r="AD41" s="233"/>
      <c r="AE41" s="233"/>
      <c r="AF41" s="234"/>
    </row>
    <row r="42" spans="2:33" ht="3.75" customHeight="1">
      <c r="B42" s="52"/>
      <c r="AB42" s="11"/>
      <c r="AF42" s="53"/>
    </row>
    <row r="43" spans="2:33" ht="38.450000000000003" customHeight="1">
      <c r="B43" s="333" t="s">
        <v>160</v>
      </c>
      <c r="C43" s="334"/>
      <c r="D43" s="334"/>
      <c r="E43" s="334"/>
      <c r="F43" s="334"/>
      <c r="G43" s="334"/>
      <c r="H43" s="334"/>
      <c r="I43" s="334"/>
      <c r="J43" s="334"/>
      <c r="K43" s="334"/>
      <c r="L43" s="334"/>
      <c r="M43" s="334"/>
      <c r="N43" s="334"/>
      <c r="O43" s="334"/>
      <c r="P43" s="334"/>
      <c r="Q43" s="334"/>
      <c r="R43" s="334"/>
      <c r="S43" s="334"/>
      <c r="T43" s="334"/>
      <c r="U43" s="334"/>
      <c r="V43" s="334"/>
      <c r="W43" s="334"/>
      <c r="X43" s="334"/>
      <c r="Y43" s="334"/>
      <c r="Z43" s="334"/>
      <c r="AA43" s="334"/>
      <c r="AB43" s="334"/>
      <c r="AC43" s="334"/>
      <c r="AD43" s="334"/>
      <c r="AE43" s="334"/>
      <c r="AF43" s="335"/>
    </row>
    <row r="44" spans="2:33" ht="12.75" customHeight="1">
      <c r="B44" s="235" t="s">
        <v>161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162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.75" customHeight="1">
      <c r="B45" s="235" t="s">
        <v>163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0"/>
      <c r="O45" s="236" t="s">
        <v>164</v>
      </c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14"/>
      <c r="AB45" s="238"/>
      <c r="AC45" s="238"/>
      <c r="AD45" s="238"/>
      <c r="AE45" s="238"/>
      <c r="AF45" s="239"/>
    </row>
    <row r="46" spans="2:33" ht="12" customHeight="1">
      <c r="B46" s="235" t="s">
        <v>165</v>
      </c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51"/>
      <c r="O46" s="237"/>
      <c r="P46" s="237"/>
      <c r="Q46" s="237"/>
      <c r="R46" s="237"/>
      <c r="S46" s="237"/>
      <c r="T46" s="237"/>
      <c r="U46" s="237"/>
      <c r="V46" s="237"/>
      <c r="W46" s="237"/>
      <c r="X46" s="237"/>
      <c r="Y46" s="237"/>
      <c r="Z46" s="237"/>
      <c r="AA46" s="44"/>
      <c r="AB46" s="238"/>
      <c r="AC46" s="238"/>
      <c r="AD46" s="238"/>
      <c r="AE46" s="238"/>
      <c r="AF46" s="239"/>
    </row>
    <row r="47" spans="2:33" ht="4.5" customHeight="1" thickBot="1">
      <c r="B47" s="52"/>
      <c r="AB47" s="11"/>
      <c r="AF47" s="53"/>
    </row>
    <row r="48" spans="2:33" ht="18" customHeight="1">
      <c r="B48" s="232" t="s">
        <v>166</v>
      </c>
      <c r="C48" s="233"/>
      <c r="D48" s="233"/>
      <c r="E48" s="233"/>
      <c r="F48" s="233"/>
      <c r="G48" s="233"/>
      <c r="H48" s="233"/>
      <c r="I48" s="233"/>
      <c r="J48" s="233"/>
      <c r="K48" s="233"/>
      <c r="L48" s="233"/>
      <c r="M48" s="233"/>
      <c r="N48" s="233"/>
      <c r="O48" s="233"/>
      <c r="P48" s="233"/>
      <c r="Q48" s="233"/>
      <c r="R48" s="233"/>
      <c r="S48" s="233"/>
      <c r="T48" s="233"/>
      <c r="U48" s="233"/>
      <c r="V48" s="233"/>
      <c r="W48" s="233"/>
      <c r="X48" s="233"/>
      <c r="Y48" s="233"/>
      <c r="Z48" s="233"/>
      <c r="AA48" s="233"/>
      <c r="AB48" s="233"/>
      <c r="AC48" s="233"/>
      <c r="AD48" s="233"/>
      <c r="AE48" s="233"/>
      <c r="AF48" s="234"/>
    </row>
    <row r="49" spans="2:32" ht="73.5" customHeight="1">
      <c r="B49" s="286" t="s">
        <v>167</v>
      </c>
      <c r="C49" s="287"/>
      <c r="D49" s="287"/>
      <c r="E49" s="287"/>
      <c r="F49" s="287"/>
      <c r="G49" s="287"/>
      <c r="H49" s="287"/>
      <c r="I49" s="287"/>
      <c r="J49" s="287"/>
      <c r="K49" s="287"/>
      <c r="L49" s="287"/>
      <c r="M49" s="287"/>
      <c r="N49" s="287"/>
      <c r="O49" s="54"/>
      <c r="P49" s="54"/>
      <c r="Q49" s="288" t="s">
        <v>168</v>
      </c>
      <c r="R49" s="288"/>
      <c r="S49" s="288"/>
      <c r="T49" s="288"/>
      <c r="U49" s="288"/>
      <c r="V49" s="288"/>
      <c r="W49" s="288"/>
      <c r="X49" s="288"/>
      <c r="Y49" s="288"/>
      <c r="Z49" s="54"/>
      <c r="AA49" s="55"/>
      <c r="AB49" s="289" t="s">
        <v>169</v>
      </c>
      <c r="AC49" s="289"/>
      <c r="AD49" s="289"/>
      <c r="AE49" s="289"/>
      <c r="AF49" s="290"/>
    </row>
    <row r="50" spans="2:32" ht="7.5" customHeight="1">
      <c r="B50" s="301"/>
      <c r="C50" s="302"/>
      <c r="D50" s="302"/>
      <c r="E50" s="302"/>
      <c r="F50" s="302"/>
      <c r="G50" s="302"/>
      <c r="H50" s="302"/>
      <c r="I50" s="302"/>
      <c r="J50" s="302"/>
      <c r="K50" s="302"/>
      <c r="L50" s="302"/>
      <c r="M50" s="302"/>
      <c r="N50" s="302"/>
      <c r="O50" s="303"/>
      <c r="P50" s="303"/>
      <c r="Q50" s="302"/>
      <c r="R50" s="302"/>
      <c r="S50" s="302"/>
      <c r="T50" s="302"/>
      <c r="U50" s="302"/>
      <c r="V50" s="302"/>
      <c r="W50" s="302"/>
      <c r="X50" s="302"/>
      <c r="Y50" s="302"/>
      <c r="Z50" s="303"/>
      <c r="AA50" s="303"/>
      <c r="AB50" s="302"/>
      <c r="AC50" s="302"/>
      <c r="AD50" s="302"/>
      <c r="AE50" s="302"/>
      <c r="AF50" s="304"/>
    </row>
    <row r="51" spans="2:32" ht="34.5" customHeight="1">
      <c r="B51" s="292" t="s">
        <v>170</v>
      </c>
      <c r="C51" s="433"/>
      <c r="D51" s="433"/>
      <c r="E51" s="433"/>
      <c r="F51" s="433"/>
      <c r="G51" s="433"/>
      <c r="H51" s="433"/>
      <c r="I51" s="433"/>
      <c r="J51" s="433"/>
      <c r="K51" s="433"/>
      <c r="L51" s="226">
        <f>AB31</f>
        <v>0</v>
      </c>
      <c r="M51" s="226"/>
      <c r="N51" s="226"/>
      <c r="O51" s="226"/>
      <c r="P51" s="226"/>
      <c r="Q51" s="226"/>
      <c r="R51" s="226"/>
      <c r="S51" s="226"/>
      <c r="T51" s="226"/>
      <c r="U51" s="296" t="s">
        <v>171</v>
      </c>
      <c r="V51" s="296"/>
      <c r="W51" s="296"/>
      <c r="X51" s="296"/>
      <c r="Y51" s="296"/>
      <c r="Z51" s="296"/>
      <c r="AA51" s="296"/>
      <c r="AB51" s="296"/>
      <c r="AC51" s="226">
        <f>AB39</f>
        <v>0</v>
      </c>
      <c r="AD51" s="226"/>
      <c r="AE51" s="226"/>
      <c r="AF51" s="227"/>
    </row>
    <row r="52" spans="2:32" ht="7.5" customHeight="1" thickBot="1">
      <c r="B52" s="246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8"/>
    </row>
    <row r="53" spans="2:32" ht="26.1" customHeight="1">
      <c r="B53" s="322" t="s">
        <v>172</v>
      </c>
      <c r="C53" s="323"/>
      <c r="D53" s="323"/>
      <c r="E53" s="323"/>
      <c r="F53" s="323"/>
      <c r="G53" s="323"/>
      <c r="H53" s="323"/>
      <c r="I53" s="323"/>
      <c r="J53" s="323"/>
      <c r="K53" s="323"/>
      <c r="L53" s="323"/>
      <c r="M53" s="323"/>
      <c r="N53" s="323"/>
      <c r="O53" s="323"/>
      <c r="P53" s="323"/>
      <c r="Q53" s="323"/>
      <c r="R53" s="323"/>
      <c r="S53" s="323"/>
      <c r="T53" s="323" t="s">
        <v>18</v>
      </c>
      <c r="U53" s="323"/>
      <c r="V53" s="323"/>
      <c r="W53" s="323"/>
      <c r="X53" s="323"/>
      <c r="Y53" s="323" t="s">
        <v>19</v>
      </c>
      <c r="Z53" s="323"/>
      <c r="AA53" s="323"/>
      <c r="AB53" s="323"/>
      <c r="AC53" s="323"/>
      <c r="AD53" s="326" t="s">
        <v>20</v>
      </c>
      <c r="AE53" s="326"/>
      <c r="AF53" s="327"/>
    </row>
    <row r="54" spans="2:32" ht="22.5" customHeight="1">
      <c r="B54" s="324"/>
      <c r="C54" s="325"/>
      <c r="D54" s="325"/>
      <c r="E54" s="325"/>
      <c r="F54" s="325"/>
      <c r="G54" s="325"/>
      <c r="H54" s="325"/>
      <c r="I54" s="325"/>
      <c r="J54" s="325"/>
      <c r="K54" s="325"/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22.5" customHeight="1">
      <c r="B55" s="324" t="s">
        <v>24</v>
      </c>
      <c r="C55" s="325"/>
      <c r="D55" s="325"/>
      <c r="E55" s="325"/>
      <c r="F55" s="325"/>
      <c r="G55" s="325"/>
      <c r="H55" s="325"/>
      <c r="I55" s="325"/>
      <c r="J55" s="325"/>
      <c r="K55" s="325" t="s">
        <v>25</v>
      </c>
      <c r="L55" s="325"/>
      <c r="M55" s="325"/>
      <c r="N55" s="325"/>
      <c r="O55" s="325"/>
      <c r="P55" s="325"/>
      <c r="Q55" s="325"/>
      <c r="R55" s="325"/>
      <c r="S55" s="325"/>
      <c r="T55" s="325"/>
      <c r="U55" s="325"/>
      <c r="V55" s="325"/>
      <c r="W55" s="325"/>
      <c r="X55" s="325"/>
      <c r="Y55" s="325"/>
      <c r="Z55" s="325"/>
      <c r="AA55" s="325"/>
      <c r="AB55" s="325"/>
      <c r="AC55" s="325"/>
      <c r="AD55" s="328"/>
      <c r="AE55" s="328"/>
      <c r="AF55" s="329"/>
    </row>
    <row r="56" spans="2:32" ht="36.950000000000003" customHeight="1" thickBot="1">
      <c r="B56" s="330">
        <v>2</v>
      </c>
      <c r="C56" s="331"/>
      <c r="D56" s="331"/>
      <c r="E56" s="331"/>
      <c r="F56" s="331"/>
      <c r="G56" s="331"/>
      <c r="H56" s="331"/>
      <c r="I56" s="331"/>
      <c r="J56" s="331"/>
      <c r="K56" s="331">
        <v>2</v>
      </c>
      <c r="L56" s="331"/>
      <c r="M56" s="331"/>
      <c r="N56" s="331"/>
      <c r="O56" s="331"/>
      <c r="P56" s="331"/>
      <c r="Q56" s="331"/>
      <c r="R56" s="331"/>
      <c r="S56" s="331"/>
      <c r="T56" s="332">
        <f>B56*K56</f>
        <v>4</v>
      </c>
      <c r="U56" s="332"/>
      <c r="V56" s="332"/>
      <c r="W56" s="332"/>
      <c r="X56" s="332"/>
      <c r="Y56" s="298" t="str">
        <f>IF(T56=0,"",IF(AND(T56&gt;=6,T56&lt;=9),"Alta",IF(AND(T56&gt;=3,T56&lt;=5),"Media","Baja")))</f>
        <v>Media</v>
      </c>
      <c r="Z56" s="298"/>
      <c r="AA56" s="298"/>
      <c r="AB56" s="298"/>
      <c r="AC56" s="298"/>
      <c r="AD56" s="299" t="str">
        <f>IF(Y56="Alta",'LISTAS Y CRITERIOS CRITICIDAD'!$C$18,IF(Y56="Media",'LISTAS Y CRITERIOS CRITICIDAD'!$C$19,IF(Y56="Baja",'LISTAS Y CRITERIOS CRITICIDAD'!$C$20,"")))</f>
        <v>Auditoría Documental y Evaluación Anual</v>
      </c>
      <c r="AE56" s="299"/>
      <c r="AF56" s="300"/>
    </row>
    <row r="57" spans="2:32" ht="15" customHeight="1" thickBot="1"/>
    <row r="58" spans="2:32" ht="15" customHeight="1">
      <c r="B58" s="308" t="s">
        <v>173</v>
      </c>
      <c r="C58" s="441"/>
      <c r="D58" s="441"/>
      <c r="E58" s="441"/>
      <c r="F58" s="442"/>
      <c r="G58" s="309"/>
      <c r="H58" s="443"/>
      <c r="I58" s="443"/>
      <c r="J58" s="443"/>
      <c r="K58" s="443"/>
      <c r="L58" s="443"/>
      <c r="M58" s="443"/>
      <c r="N58" s="443"/>
      <c r="O58" s="443"/>
      <c r="P58" s="443"/>
      <c r="Q58" s="443"/>
      <c r="R58" s="443"/>
      <c r="S58" s="444"/>
      <c r="T58" s="310" t="s">
        <v>174</v>
      </c>
      <c r="U58" s="311"/>
      <c r="V58" s="311"/>
      <c r="W58" s="312"/>
      <c r="X58" s="316"/>
      <c r="Y58" s="317"/>
      <c r="Z58" s="317"/>
      <c r="AA58" s="317"/>
      <c r="AB58" s="317"/>
      <c r="AC58" s="317"/>
      <c r="AD58" s="317"/>
      <c r="AE58" s="317"/>
      <c r="AF58" s="318"/>
    </row>
    <row r="59" spans="2:32" ht="15" customHeight="1" thickBot="1">
      <c r="B59" s="445"/>
      <c r="C59" s="446"/>
      <c r="D59" s="446"/>
      <c r="E59" s="446"/>
      <c r="F59" s="447"/>
      <c r="G59" s="448"/>
      <c r="H59" s="449"/>
      <c r="I59" s="449"/>
      <c r="J59" s="449"/>
      <c r="K59" s="449"/>
      <c r="L59" s="449"/>
      <c r="M59" s="449"/>
      <c r="N59" s="449"/>
      <c r="O59" s="449"/>
      <c r="P59" s="449"/>
      <c r="Q59" s="449"/>
      <c r="R59" s="449"/>
      <c r="S59" s="450"/>
      <c r="T59" s="313"/>
      <c r="U59" s="314"/>
      <c r="V59" s="314"/>
      <c r="W59" s="315"/>
      <c r="X59" s="319"/>
      <c r="Y59" s="320"/>
      <c r="Z59" s="320"/>
      <c r="AA59" s="320"/>
      <c r="AB59" s="320"/>
      <c r="AC59" s="320"/>
      <c r="AD59" s="320"/>
      <c r="AE59" s="320"/>
      <c r="AF59" s="321"/>
    </row>
  </sheetData>
  <mergeCells count="103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9:AA29"/>
    <mergeCell ref="AE29:AF29"/>
    <mergeCell ref="C30:AA30"/>
    <mergeCell ref="AE30:AF30"/>
    <mergeCell ref="B31:AA31"/>
    <mergeCell ref="AB31:AF31"/>
    <mergeCell ref="C25:AA25"/>
    <mergeCell ref="AE25:AF25"/>
    <mergeCell ref="C27:AA27"/>
    <mergeCell ref="AE27:AF27"/>
    <mergeCell ref="C28:AA28"/>
    <mergeCell ref="AE28:AF28"/>
    <mergeCell ref="C26:AA26"/>
    <mergeCell ref="AE26:AF26"/>
    <mergeCell ref="B37:AA37"/>
    <mergeCell ref="AB37:AF37"/>
    <mergeCell ref="B39:AA39"/>
    <mergeCell ref="AB39:AF39"/>
    <mergeCell ref="B40:AF40"/>
    <mergeCell ref="B41:AF41"/>
    <mergeCell ref="B33:AF33"/>
    <mergeCell ref="B34:AA34"/>
    <mergeCell ref="AB34:AF34"/>
    <mergeCell ref="C35:AA35"/>
    <mergeCell ref="AE35:AF35"/>
    <mergeCell ref="C36:AA36"/>
    <mergeCell ref="AE36:AF36"/>
    <mergeCell ref="B46:M46"/>
    <mergeCell ref="O46:Z46"/>
    <mergeCell ref="AB46:AF46"/>
    <mergeCell ref="B48:AF48"/>
    <mergeCell ref="B49:N49"/>
    <mergeCell ref="Q49:Y49"/>
    <mergeCell ref="AB49:AF49"/>
    <mergeCell ref="B43:AF43"/>
    <mergeCell ref="B44:M44"/>
    <mergeCell ref="O44:Z44"/>
    <mergeCell ref="AB44:AF44"/>
    <mergeCell ref="B45:M45"/>
    <mergeCell ref="O45:Z45"/>
    <mergeCell ref="AB45:AF45"/>
    <mergeCell ref="B53:S54"/>
    <mergeCell ref="T53:X55"/>
    <mergeCell ref="Y53:AC55"/>
    <mergeCell ref="AD53:AF55"/>
    <mergeCell ref="B55:J55"/>
    <mergeCell ref="K55:S55"/>
    <mergeCell ref="B50:AF50"/>
    <mergeCell ref="B51:K51"/>
    <mergeCell ref="L51:T51"/>
    <mergeCell ref="U51:AB51"/>
    <mergeCell ref="AC51:AF51"/>
    <mergeCell ref="B52:AF52"/>
    <mergeCell ref="B56:J56"/>
    <mergeCell ref="K56:S56"/>
    <mergeCell ref="T56:X56"/>
    <mergeCell ref="Y56:AC56"/>
    <mergeCell ref="AD56:AF56"/>
    <mergeCell ref="B58:F59"/>
    <mergeCell ref="G58:S59"/>
    <mergeCell ref="T58:W59"/>
    <mergeCell ref="X58:AF59"/>
  </mergeCells>
  <conditionalFormatting sqref="L51 AD32 AB31 AB37 AB39">
    <cfRule type="cellIs" dxfId="44" priority="13" operator="between">
      <formula>0.01</formula>
      <formula>0.59</formula>
    </cfRule>
    <cfRule type="cellIs" dxfId="43" priority="14" operator="between">
      <formula>0.6</formula>
      <formula>0.79</formula>
    </cfRule>
    <cfRule type="cellIs" dxfId="42" priority="15" operator="between">
      <formula>0.8</formula>
      <formula>1</formula>
    </cfRule>
  </conditionalFormatting>
  <conditionalFormatting sqref="Y56">
    <cfRule type="cellIs" dxfId="41" priority="10" stopIfTrue="1" operator="equal">
      <formula>"alta"</formula>
    </cfRule>
    <cfRule type="cellIs" dxfId="40" priority="11" stopIfTrue="1" operator="equal">
      <formula>"media"</formula>
    </cfRule>
    <cfRule type="cellIs" dxfId="39" priority="12" stopIfTrue="1" operator="equal">
      <formula>"baja"</formula>
    </cfRule>
  </conditionalFormatting>
  <conditionalFormatting sqref="AC51">
    <cfRule type="cellIs" dxfId="38" priority="4" operator="between">
      <formula>0.01</formula>
      <formula>0.59</formula>
    </cfRule>
    <cfRule type="cellIs" dxfId="37" priority="5" operator="between">
      <formula>0.6</formula>
      <formula>0.79</formula>
    </cfRule>
    <cfRule type="cellIs" dxfId="36" priority="6" operator="between">
      <formula>0.8</formula>
      <formula>1</formula>
    </cfRule>
  </conditionalFormatting>
  <conditionalFormatting sqref="AD38">
    <cfRule type="cellIs" dxfId="35" priority="1" operator="between">
      <formula>0.01</formula>
      <formula>0.59</formula>
    </cfRule>
    <cfRule type="cellIs" dxfId="34" priority="2" operator="between">
      <formula>0.6</formula>
      <formula>0.79</formula>
    </cfRule>
    <cfRule type="cellIs" dxfId="33" priority="3" operator="between">
      <formula>0.8</formula>
      <formula>1</formula>
    </cfRule>
  </conditionalFormatting>
  <dataValidations count="3">
    <dataValidation type="list" allowBlank="1" showErrorMessage="1" sqref="AC35:AC36" xr:uid="{00000000-0002-0000-3F00-000000000000}">
      <formula1>"0,1,2,3"</formula1>
    </dataValidation>
    <dataValidation type="list" allowBlank="1" showErrorMessage="1" sqref="AC21:AC23 AC25:AC30" xr:uid="{00000000-0002-0000-3F00-000001000000}">
      <formula1>"1,0"</formula1>
    </dataValidation>
    <dataValidation allowBlank="1" showErrorMessage="1" sqref="AD35:AD36 AD21:AD23 AD25:AD30" xr:uid="{00000000-0002-0000-3F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9139F3B7-B715-428C-9CC0-1AACD1FBD451}">
            <xm:f>NOT(ISERROR(SEARCH('LISTAS Y CRITERIOS CRITICIDAD'!$C$20,AD56)))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CC3D72F8-C68C-483B-B33C-23FB6F306E01}">
            <xm:f>NOT(ISERROR(SEARCH('LISTAS Y CRITERIOS CRITICIDAD'!$C$18,AD56)))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E6835636-7BC8-41B1-BC07-83CE7FD36654}">
            <xm:f>NOT(ISERROR(SEARCH('LISTAS Y CRITERIOS CRITICIDAD'!$C$19,AD56)))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3F00-000003000000}">
          <x14:formula1>
            <xm:f>'LISTAS Y CRITERIOS CRITICIDAD'!$F$7:$F$10</xm:f>
          </x14:formula1>
          <xm:sqref>B56:J56</xm:sqref>
        </x14:dataValidation>
        <x14:dataValidation type="list" allowBlank="1" showInputMessage="1" showErrorMessage="1" xr:uid="{00000000-0002-0000-3F00-000004000000}">
          <x14:formula1>
            <xm:f>'LISTAS Y CRITERIOS CRITICIDAD'!$F$15:$F$17</xm:f>
          </x14:formula1>
          <xm:sqref>K56:S56</xm:sqref>
        </x14:dataValidation>
      </x14:dataValidation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FFFF00"/>
    <pageSetUpPr fitToPage="1"/>
  </sheetPr>
  <dimension ref="B1:AG58"/>
  <sheetViews>
    <sheetView showGridLines="0" zoomScaleNormal="100" workbookViewId="0">
      <selection activeCell="B1" sqref="B1:I3"/>
    </sheetView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42578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977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SUM(AB25:AB29)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661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0.1</v>
      </c>
      <c r="AC25" s="13"/>
      <c r="AD25" s="12">
        <f t="shared" ref="AD25:AD29" si="0">AB25*AC25</f>
        <v>0</v>
      </c>
      <c r="AE25" s="229"/>
      <c r="AF25" s="230"/>
    </row>
    <row r="26" spans="2:32" ht="30" customHeight="1">
      <c r="B26" s="41">
        <v>2</v>
      </c>
      <c r="C26" s="231" t="s">
        <v>978</v>
      </c>
      <c r="D26" s="231"/>
      <c r="E26" s="231"/>
      <c r="F26" s="231"/>
      <c r="G26" s="231"/>
      <c r="H26" s="231"/>
      <c r="I26" s="231"/>
      <c r="J26" s="231"/>
      <c r="K26" s="231"/>
      <c r="L26" s="231"/>
      <c r="M26" s="231"/>
      <c r="N26" s="231"/>
      <c r="O26" s="231"/>
      <c r="P26" s="231"/>
      <c r="Q26" s="231"/>
      <c r="R26" s="231"/>
      <c r="S26" s="231"/>
      <c r="T26" s="231"/>
      <c r="U26" s="231"/>
      <c r="V26" s="231"/>
      <c r="W26" s="231"/>
      <c r="X26" s="231"/>
      <c r="Y26" s="231"/>
      <c r="Z26" s="231"/>
      <c r="AA26" s="231"/>
      <c r="AB26" s="12">
        <v>0.2</v>
      </c>
      <c r="AC26" s="13"/>
      <c r="AD26" s="12">
        <f t="shared" si="0"/>
        <v>0</v>
      </c>
      <c r="AE26" s="229"/>
      <c r="AF26" s="230"/>
    </row>
    <row r="27" spans="2:32" ht="30" customHeight="1">
      <c r="B27" s="41">
        <v>3</v>
      </c>
      <c r="C27" s="342" t="s">
        <v>273</v>
      </c>
      <c r="D27" s="451"/>
      <c r="E27" s="451"/>
      <c r="F27" s="451"/>
      <c r="G27" s="451"/>
      <c r="H27" s="451"/>
      <c r="I27" s="451"/>
      <c r="J27" s="451"/>
      <c r="K27" s="451"/>
      <c r="L27" s="451"/>
      <c r="M27" s="451"/>
      <c r="N27" s="451"/>
      <c r="O27" s="451"/>
      <c r="P27" s="451"/>
      <c r="Q27" s="451"/>
      <c r="R27" s="451"/>
      <c r="S27" s="451"/>
      <c r="T27" s="451"/>
      <c r="U27" s="451"/>
      <c r="V27" s="451"/>
      <c r="W27" s="451"/>
      <c r="X27" s="451"/>
      <c r="Y27" s="451"/>
      <c r="Z27" s="451"/>
      <c r="AA27" s="452"/>
      <c r="AB27" s="12">
        <v>0.2</v>
      </c>
      <c r="AC27" s="13"/>
      <c r="AD27" s="12">
        <f t="shared" si="0"/>
        <v>0</v>
      </c>
      <c r="AE27" s="229"/>
      <c r="AF27" s="230"/>
    </row>
    <row r="28" spans="2:32" ht="30" customHeight="1">
      <c r="B28" s="41">
        <v>4</v>
      </c>
      <c r="C28" s="231" t="s">
        <v>150</v>
      </c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2"/>
      <c r="W28" s="432"/>
      <c r="X28" s="432"/>
      <c r="Y28" s="432"/>
      <c r="Z28" s="432"/>
      <c r="AA28" s="432"/>
      <c r="AB28" s="12">
        <v>0.1</v>
      </c>
      <c r="AC28" s="13"/>
      <c r="AD28" s="12">
        <f t="shared" si="0"/>
        <v>0</v>
      </c>
      <c r="AE28" s="436"/>
      <c r="AF28" s="437"/>
    </row>
    <row r="29" spans="2:32" ht="30" customHeight="1">
      <c r="B29" s="41">
        <v>5</v>
      </c>
      <c r="C29" s="249" t="s">
        <v>151</v>
      </c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438"/>
      <c r="O29" s="438"/>
      <c r="P29" s="438"/>
      <c r="Q29" s="438"/>
      <c r="R29" s="438"/>
      <c r="S29" s="438"/>
      <c r="T29" s="438"/>
      <c r="U29" s="438"/>
      <c r="V29" s="438"/>
      <c r="W29" s="438"/>
      <c r="X29" s="438"/>
      <c r="Y29" s="438"/>
      <c r="Z29" s="438"/>
      <c r="AA29" s="438"/>
      <c r="AB29" s="63">
        <v>0.1</v>
      </c>
      <c r="AC29" s="64"/>
      <c r="AD29" s="12">
        <f t="shared" si="0"/>
        <v>0</v>
      </c>
      <c r="AE29" s="439"/>
      <c r="AF29" s="440"/>
    </row>
    <row r="30" spans="2:32" ht="30" customHeight="1">
      <c r="B30" s="224" t="s">
        <v>152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6">
        <f>SUM(AD21:AD23,AD25:AD29)</f>
        <v>0</v>
      </c>
      <c r="AC30" s="226"/>
      <c r="AD30" s="226"/>
      <c r="AE30" s="226"/>
      <c r="AF30" s="227"/>
    </row>
    <row r="31" spans="2:32" ht="6" customHeight="1">
      <c r="B31" s="65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7"/>
      <c r="AE31" s="67"/>
      <c r="AF31" s="68"/>
    </row>
    <row r="32" spans="2:32" ht="30" customHeight="1">
      <c r="B32" s="211" t="s">
        <v>153</v>
      </c>
      <c r="C32" s="212"/>
      <c r="D32" s="212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7"/>
    </row>
    <row r="33" spans="2:33" ht="30" customHeight="1">
      <c r="B33" s="214" t="s">
        <v>154</v>
      </c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6"/>
      <c r="AB33" s="221">
        <f>SUM(AB34:AB35)</f>
        <v>1</v>
      </c>
      <c r="AC33" s="222"/>
      <c r="AD33" s="222"/>
      <c r="AE33" s="222"/>
      <c r="AF33" s="223"/>
    </row>
    <row r="34" spans="2:33" ht="30" customHeight="1">
      <c r="B34" s="41">
        <v>1</v>
      </c>
      <c r="C34" s="228" t="s">
        <v>155</v>
      </c>
      <c r="D34" s="432"/>
      <c r="E34" s="432"/>
      <c r="F34" s="432"/>
      <c r="G34" s="432"/>
      <c r="H34" s="432"/>
      <c r="I34" s="432"/>
      <c r="J34" s="432"/>
      <c r="K34" s="432"/>
      <c r="L34" s="432"/>
      <c r="M34" s="432"/>
      <c r="N34" s="432"/>
      <c r="O34" s="432"/>
      <c r="P34" s="432"/>
      <c r="Q34" s="432"/>
      <c r="R34" s="432"/>
      <c r="S34" s="432"/>
      <c r="T34" s="432"/>
      <c r="U34" s="432"/>
      <c r="V34" s="432"/>
      <c r="W34" s="432"/>
      <c r="X34" s="432"/>
      <c r="Y34" s="432"/>
      <c r="Z34" s="432"/>
      <c r="AA34" s="432"/>
      <c r="AB34" s="12">
        <v>0.6</v>
      </c>
      <c r="AC34" s="13"/>
      <c r="AD34" s="12">
        <f>IF(AC34=0,'LISTAS Y CRITERIOS CRITICIDAD'!$E$25,IF(AC34=1,'LISTAS Y CRITERIOS CRITICIDAD'!$E$26,IF(AC34=2,'LISTAS Y CRITERIOS CRITICIDAD'!$E$27,IF(AC34=3,'LISTAS Y CRITERIOS CRITICIDAD'!$E$28))))</f>
        <v>0</v>
      </c>
      <c r="AE34" s="229"/>
      <c r="AF34" s="230"/>
    </row>
    <row r="35" spans="2:33" ht="30" customHeight="1">
      <c r="B35" s="41">
        <v>2</v>
      </c>
      <c r="C35" s="228" t="s">
        <v>156</v>
      </c>
      <c r="D35" s="432"/>
      <c r="E35" s="432"/>
      <c r="F35" s="432"/>
      <c r="G35" s="432"/>
      <c r="H35" s="432"/>
      <c r="I35" s="432"/>
      <c r="J35" s="432"/>
      <c r="K35" s="432"/>
      <c r="L35" s="432"/>
      <c r="M35" s="432"/>
      <c r="N35" s="432"/>
      <c r="O35" s="432"/>
      <c r="P35" s="432"/>
      <c r="Q35" s="432"/>
      <c r="R35" s="432"/>
      <c r="S35" s="432"/>
      <c r="T35" s="432"/>
      <c r="U35" s="432"/>
      <c r="V35" s="432"/>
      <c r="W35" s="432"/>
      <c r="X35" s="432"/>
      <c r="Y35" s="432"/>
      <c r="Z35" s="432"/>
      <c r="AA35" s="432"/>
      <c r="AB35" s="12">
        <v>0.4</v>
      </c>
      <c r="AC35" s="13"/>
      <c r="AD35" s="12">
        <f>IF(AC35=0,'LISTAS Y CRITERIOS CRITICIDAD'!$E$29,IF(AC35=1,'LISTAS Y CRITERIOS CRITICIDAD'!$E$30,IF(AC35=2,'LISTAS Y CRITERIOS CRITICIDAD'!$E$31,IF(AC35=3,'LISTAS Y CRITERIOS CRITICIDAD'!$E$32))))</f>
        <v>0</v>
      </c>
      <c r="AE35" s="229"/>
      <c r="AF35" s="230"/>
    </row>
    <row r="36" spans="2:33" ht="30" customHeight="1">
      <c r="B36" s="224" t="s">
        <v>157</v>
      </c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6">
        <f>SUM(AD34:AD35)</f>
        <v>0</v>
      </c>
      <c r="AC36" s="226"/>
      <c r="AD36" s="226"/>
      <c r="AE36" s="226"/>
      <c r="AF36" s="243"/>
      <c r="AG36" s="52"/>
    </row>
    <row r="37" spans="2:33" ht="6" customHeight="1">
      <c r="B37" s="60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58"/>
      <c r="AE37" s="58"/>
      <c r="AF37" s="59"/>
    </row>
    <row r="38" spans="2:33" ht="30" customHeight="1">
      <c r="B38" s="240" t="s">
        <v>158</v>
      </c>
      <c r="C38" s="241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41"/>
      <c r="O38" s="241"/>
      <c r="P38" s="241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2"/>
      <c r="AB38" s="243">
        <f>(AB30+AB36)/2</f>
        <v>0</v>
      </c>
      <c r="AC38" s="244"/>
      <c r="AD38" s="244"/>
      <c r="AE38" s="244"/>
      <c r="AF38" s="245"/>
    </row>
    <row r="39" spans="2:33" ht="7.5" customHeight="1" thickBot="1">
      <c r="B39" s="246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8"/>
    </row>
    <row r="40" spans="2:33" ht="18" customHeight="1">
      <c r="B40" s="232" t="s">
        <v>159</v>
      </c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4"/>
    </row>
    <row r="41" spans="2:33" ht="3.75" customHeight="1">
      <c r="B41" s="52"/>
      <c r="AB41" s="11"/>
      <c r="AF41" s="53"/>
    </row>
    <row r="42" spans="2:33" ht="38.450000000000003" customHeight="1">
      <c r="B42" s="333" t="s">
        <v>160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334"/>
      <c r="N42" s="334"/>
      <c r="O42" s="334"/>
      <c r="P42" s="334"/>
      <c r="Q42" s="334"/>
      <c r="R42" s="334"/>
      <c r="S42" s="334"/>
      <c r="T42" s="334"/>
      <c r="U42" s="334"/>
      <c r="V42" s="334"/>
      <c r="W42" s="334"/>
      <c r="X42" s="334"/>
      <c r="Y42" s="334"/>
      <c r="Z42" s="334"/>
      <c r="AA42" s="334"/>
      <c r="AB42" s="334"/>
      <c r="AC42" s="334"/>
      <c r="AD42" s="334"/>
      <c r="AE42" s="334"/>
      <c r="AF42" s="335"/>
    </row>
    <row r="43" spans="2:33" ht="12.75" customHeight="1">
      <c r="B43" s="235" t="s">
        <v>161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0"/>
      <c r="O43" s="236" t="s">
        <v>162</v>
      </c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14"/>
      <c r="AB43" s="238"/>
      <c r="AC43" s="238"/>
      <c r="AD43" s="238"/>
      <c r="AE43" s="238"/>
      <c r="AF43" s="239"/>
    </row>
    <row r="44" spans="2:33" ht="12.75" customHeight="1">
      <c r="B44" s="235" t="s">
        <v>163</v>
      </c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50"/>
      <c r="O44" s="236" t="s">
        <v>164</v>
      </c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14"/>
      <c r="AB44" s="238"/>
      <c r="AC44" s="238"/>
      <c r="AD44" s="238"/>
      <c r="AE44" s="238"/>
      <c r="AF44" s="239"/>
    </row>
    <row r="45" spans="2:33" ht="12" customHeight="1">
      <c r="B45" s="235" t="s">
        <v>165</v>
      </c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51"/>
      <c r="O45" s="237"/>
      <c r="P45" s="237"/>
      <c r="Q45" s="237"/>
      <c r="R45" s="237"/>
      <c r="S45" s="237"/>
      <c r="T45" s="237"/>
      <c r="U45" s="237"/>
      <c r="V45" s="237"/>
      <c r="W45" s="237"/>
      <c r="X45" s="237"/>
      <c r="Y45" s="237"/>
      <c r="Z45" s="237"/>
      <c r="AA45" s="44"/>
      <c r="AB45" s="238"/>
      <c r="AC45" s="238"/>
      <c r="AD45" s="238"/>
      <c r="AE45" s="238"/>
      <c r="AF45" s="239"/>
    </row>
    <row r="46" spans="2:33" ht="4.5" customHeight="1" thickBot="1">
      <c r="B46" s="52"/>
      <c r="AB46" s="11"/>
      <c r="AF46" s="53"/>
    </row>
    <row r="47" spans="2:33" ht="18" customHeight="1">
      <c r="B47" s="232" t="s">
        <v>166</v>
      </c>
      <c r="C47" s="233"/>
      <c r="D47" s="233"/>
      <c r="E47" s="233"/>
      <c r="F47" s="233"/>
      <c r="G47" s="233"/>
      <c r="H47" s="233"/>
      <c r="I47" s="233"/>
      <c r="J47" s="233"/>
      <c r="K47" s="233"/>
      <c r="L47" s="233"/>
      <c r="M47" s="233"/>
      <c r="N47" s="233"/>
      <c r="O47" s="233"/>
      <c r="P47" s="233"/>
      <c r="Q47" s="233"/>
      <c r="R47" s="233"/>
      <c r="S47" s="233"/>
      <c r="T47" s="233"/>
      <c r="U47" s="233"/>
      <c r="V47" s="233"/>
      <c r="W47" s="233"/>
      <c r="X47" s="233"/>
      <c r="Y47" s="233"/>
      <c r="Z47" s="233"/>
      <c r="AA47" s="233"/>
      <c r="AB47" s="233"/>
      <c r="AC47" s="233"/>
      <c r="AD47" s="233"/>
      <c r="AE47" s="233"/>
      <c r="AF47" s="234"/>
    </row>
    <row r="48" spans="2:33" ht="73.5" customHeight="1">
      <c r="B48" s="286" t="s">
        <v>167</v>
      </c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54"/>
      <c r="P48" s="54"/>
      <c r="Q48" s="288" t="s">
        <v>168</v>
      </c>
      <c r="R48" s="288"/>
      <c r="S48" s="288"/>
      <c r="T48" s="288"/>
      <c r="U48" s="288"/>
      <c r="V48" s="288"/>
      <c r="W48" s="288"/>
      <c r="X48" s="288"/>
      <c r="Y48" s="288"/>
      <c r="Z48" s="54"/>
      <c r="AA48" s="55"/>
      <c r="AB48" s="289" t="s">
        <v>169</v>
      </c>
      <c r="AC48" s="289"/>
      <c r="AD48" s="289"/>
      <c r="AE48" s="289"/>
      <c r="AF48" s="290"/>
    </row>
    <row r="49" spans="2:32" ht="7.5" customHeight="1">
      <c r="B49" s="301"/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3"/>
      <c r="P49" s="303"/>
      <c r="Q49" s="302"/>
      <c r="R49" s="302"/>
      <c r="S49" s="302"/>
      <c r="T49" s="302"/>
      <c r="U49" s="302"/>
      <c r="V49" s="302"/>
      <c r="W49" s="302"/>
      <c r="X49" s="302"/>
      <c r="Y49" s="302"/>
      <c r="Z49" s="303"/>
      <c r="AA49" s="303"/>
      <c r="AB49" s="302"/>
      <c r="AC49" s="302"/>
      <c r="AD49" s="302"/>
      <c r="AE49" s="302"/>
      <c r="AF49" s="304"/>
    </row>
    <row r="50" spans="2:32" ht="34.5" customHeight="1">
      <c r="B50" s="292" t="s">
        <v>170</v>
      </c>
      <c r="C50" s="433"/>
      <c r="D50" s="433"/>
      <c r="E50" s="433"/>
      <c r="F50" s="433"/>
      <c r="G50" s="433"/>
      <c r="H50" s="433"/>
      <c r="I50" s="433"/>
      <c r="J50" s="433"/>
      <c r="K50" s="433"/>
      <c r="L50" s="226">
        <f>AB30</f>
        <v>0</v>
      </c>
      <c r="M50" s="226"/>
      <c r="N50" s="226"/>
      <c r="O50" s="226"/>
      <c r="P50" s="226"/>
      <c r="Q50" s="226"/>
      <c r="R50" s="226"/>
      <c r="S50" s="226"/>
      <c r="T50" s="226"/>
      <c r="U50" s="296" t="s">
        <v>171</v>
      </c>
      <c r="V50" s="296"/>
      <c r="W50" s="296"/>
      <c r="X50" s="296"/>
      <c r="Y50" s="296"/>
      <c r="Z50" s="296"/>
      <c r="AA50" s="296"/>
      <c r="AB50" s="296"/>
      <c r="AC50" s="226">
        <f>AB38</f>
        <v>0</v>
      </c>
      <c r="AD50" s="226"/>
      <c r="AE50" s="226"/>
      <c r="AF50" s="227"/>
    </row>
    <row r="51" spans="2:32" ht="7.5" customHeight="1" thickBot="1">
      <c r="B51" s="246"/>
      <c r="C51" s="247"/>
      <c r="D51" s="247"/>
      <c r="E51" s="247"/>
      <c r="F51" s="247"/>
      <c r="G51" s="247"/>
      <c r="H51" s="247"/>
      <c r="I51" s="247"/>
      <c r="J51" s="247"/>
      <c r="K51" s="247"/>
      <c r="L51" s="247"/>
      <c r="M51" s="247"/>
      <c r="N51" s="247"/>
      <c r="O51" s="247"/>
      <c r="P51" s="247"/>
      <c r="Q51" s="247"/>
      <c r="R51" s="247"/>
      <c r="S51" s="247"/>
      <c r="T51" s="247"/>
      <c r="U51" s="247"/>
      <c r="V51" s="247"/>
      <c r="W51" s="247"/>
      <c r="X51" s="247"/>
      <c r="Y51" s="247"/>
      <c r="Z51" s="247"/>
      <c r="AA51" s="247"/>
      <c r="AB51" s="247"/>
      <c r="AC51" s="247"/>
      <c r="AD51" s="247"/>
      <c r="AE51" s="247"/>
      <c r="AF51" s="248"/>
    </row>
    <row r="52" spans="2:32" ht="26.1" customHeight="1">
      <c r="B52" s="322" t="s">
        <v>172</v>
      </c>
      <c r="C52" s="323"/>
      <c r="D52" s="323"/>
      <c r="E52" s="323"/>
      <c r="F52" s="323"/>
      <c r="G52" s="323"/>
      <c r="H52" s="323"/>
      <c r="I52" s="323"/>
      <c r="J52" s="323"/>
      <c r="K52" s="323"/>
      <c r="L52" s="323"/>
      <c r="M52" s="323"/>
      <c r="N52" s="323"/>
      <c r="O52" s="323"/>
      <c r="P52" s="323"/>
      <c r="Q52" s="323"/>
      <c r="R52" s="323"/>
      <c r="S52" s="323"/>
      <c r="T52" s="323" t="s">
        <v>18</v>
      </c>
      <c r="U52" s="323"/>
      <c r="V52" s="323"/>
      <c r="W52" s="323"/>
      <c r="X52" s="323"/>
      <c r="Y52" s="323" t="s">
        <v>19</v>
      </c>
      <c r="Z52" s="323"/>
      <c r="AA52" s="323"/>
      <c r="AB52" s="323"/>
      <c r="AC52" s="323"/>
      <c r="AD52" s="326" t="s">
        <v>20</v>
      </c>
      <c r="AE52" s="326"/>
      <c r="AF52" s="327"/>
    </row>
    <row r="53" spans="2:32" ht="22.5" customHeight="1">
      <c r="B53" s="324"/>
      <c r="C53" s="325"/>
      <c r="D53" s="325"/>
      <c r="E53" s="325"/>
      <c r="F53" s="325"/>
      <c r="G53" s="325"/>
      <c r="H53" s="325"/>
      <c r="I53" s="325"/>
      <c r="J53" s="325"/>
      <c r="K53" s="325"/>
      <c r="L53" s="325"/>
      <c r="M53" s="325"/>
      <c r="N53" s="325"/>
      <c r="O53" s="325"/>
      <c r="P53" s="325"/>
      <c r="Q53" s="325"/>
      <c r="R53" s="325"/>
      <c r="S53" s="325"/>
      <c r="T53" s="325"/>
      <c r="U53" s="325"/>
      <c r="V53" s="325"/>
      <c r="W53" s="325"/>
      <c r="X53" s="325"/>
      <c r="Y53" s="325"/>
      <c r="Z53" s="325"/>
      <c r="AA53" s="325"/>
      <c r="AB53" s="325"/>
      <c r="AC53" s="325"/>
      <c r="AD53" s="328"/>
      <c r="AE53" s="328"/>
      <c r="AF53" s="329"/>
    </row>
    <row r="54" spans="2:32" ht="22.5" customHeight="1">
      <c r="B54" s="324" t="s">
        <v>24</v>
      </c>
      <c r="C54" s="325"/>
      <c r="D54" s="325"/>
      <c r="E54" s="325"/>
      <c r="F54" s="325"/>
      <c r="G54" s="325"/>
      <c r="H54" s="325"/>
      <c r="I54" s="325"/>
      <c r="J54" s="325"/>
      <c r="K54" s="325" t="s">
        <v>25</v>
      </c>
      <c r="L54" s="325"/>
      <c r="M54" s="325"/>
      <c r="N54" s="325"/>
      <c r="O54" s="325"/>
      <c r="P54" s="325"/>
      <c r="Q54" s="325"/>
      <c r="R54" s="325"/>
      <c r="S54" s="325"/>
      <c r="T54" s="325"/>
      <c r="U54" s="325"/>
      <c r="V54" s="325"/>
      <c r="W54" s="325"/>
      <c r="X54" s="325"/>
      <c r="Y54" s="325"/>
      <c r="Z54" s="325"/>
      <c r="AA54" s="325"/>
      <c r="AB54" s="325"/>
      <c r="AC54" s="325"/>
      <c r="AD54" s="328"/>
      <c r="AE54" s="328"/>
      <c r="AF54" s="329"/>
    </row>
    <row r="55" spans="2:32" ht="36.950000000000003" customHeight="1" thickBot="1">
      <c r="B55" s="330">
        <v>2</v>
      </c>
      <c r="C55" s="331"/>
      <c r="D55" s="331"/>
      <c r="E55" s="331"/>
      <c r="F55" s="331"/>
      <c r="G55" s="331"/>
      <c r="H55" s="331"/>
      <c r="I55" s="331"/>
      <c r="J55" s="331"/>
      <c r="K55" s="331">
        <v>2</v>
      </c>
      <c r="L55" s="331"/>
      <c r="M55" s="331"/>
      <c r="N55" s="331"/>
      <c r="O55" s="331"/>
      <c r="P55" s="331"/>
      <c r="Q55" s="331"/>
      <c r="R55" s="331"/>
      <c r="S55" s="331"/>
      <c r="T55" s="332">
        <f>B55*K55</f>
        <v>4</v>
      </c>
      <c r="U55" s="332"/>
      <c r="V55" s="332"/>
      <c r="W55" s="332"/>
      <c r="X55" s="332"/>
      <c r="Y55" s="298" t="str">
        <f>IF(T55=0,"",IF(AND(T55&gt;=6,T55&lt;=9),"Alta",IF(AND(T55&gt;=3,T55&lt;=5),"Media","Baja")))</f>
        <v>Media</v>
      </c>
      <c r="Z55" s="298"/>
      <c r="AA55" s="298"/>
      <c r="AB55" s="298"/>
      <c r="AC55" s="298"/>
      <c r="AD55" s="299" t="str">
        <f>IF(Y55="Alta",'LISTAS Y CRITERIOS CRITICIDAD'!$C$18,IF(Y55="Media",'LISTAS Y CRITERIOS CRITICIDAD'!$C$19,IF(Y55="Baja",'LISTAS Y CRITERIOS CRITICIDAD'!$C$20,"")))</f>
        <v>Auditoría Documental y Evaluación Anual</v>
      </c>
      <c r="AE55" s="299"/>
      <c r="AF55" s="300"/>
    </row>
    <row r="56" spans="2:32" ht="15" customHeight="1" thickBot="1"/>
    <row r="57" spans="2:32" ht="15" customHeight="1">
      <c r="B57" s="308" t="s">
        <v>173</v>
      </c>
      <c r="C57" s="441"/>
      <c r="D57" s="441"/>
      <c r="E57" s="441"/>
      <c r="F57" s="442"/>
      <c r="G57" s="309"/>
      <c r="H57" s="443"/>
      <c r="I57" s="443"/>
      <c r="J57" s="443"/>
      <c r="K57" s="443"/>
      <c r="L57" s="443"/>
      <c r="M57" s="443"/>
      <c r="N57" s="443"/>
      <c r="O57" s="443"/>
      <c r="P57" s="443"/>
      <c r="Q57" s="443"/>
      <c r="R57" s="443"/>
      <c r="S57" s="444"/>
      <c r="T57" s="310" t="s">
        <v>174</v>
      </c>
      <c r="U57" s="311"/>
      <c r="V57" s="311"/>
      <c r="W57" s="312"/>
      <c r="X57" s="316"/>
      <c r="Y57" s="317"/>
      <c r="Z57" s="317"/>
      <c r="AA57" s="317"/>
      <c r="AB57" s="317"/>
      <c r="AC57" s="317"/>
      <c r="AD57" s="317"/>
      <c r="AE57" s="317"/>
      <c r="AF57" s="318"/>
    </row>
    <row r="58" spans="2:32" ht="15" customHeight="1" thickBot="1">
      <c r="B58" s="445"/>
      <c r="C58" s="446"/>
      <c r="D58" s="446"/>
      <c r="E58" s="446"/>
      <c r="F58" s="447"/>
      <c r="G58" s="448"/>
      <c r="H58" s="449"/>
      <c r="I58" s="449"/>
      <c r="J58" s="449"/>
      <c r="K58" s="449"/>
      <c r="L58" s="449"/>
      <c r="M58" s="449"/>
      <c r="N58" s="449"/>
      <c r="O58" s="449"/>
      <c r="P58" s="449"/>
      <c r="Q58" s="449"/>
      <c r="R58" s="449"/>
      <c r="S58" s="450"/>
      <c r="T58" s="313"/>
      <c r="U58" s="314"/>
      <c r="V58" s="314"/>
      <c r="W58" s="315"/>
      <c r="X58" s="319"/>
      <c r="Y58" s="320"/>
      <c r="Z58" s="320"/>
      <c r="AA58" s="320"/>
      <c r="AB58" s="320"/>
      <c r="AC58" s="320"/>
      <c r="AD58" s="320"/>
      <c r="AE58" s="320"/>
      <c r="AF58" s="321"/>
    </row>
  </sheetData>
  <mergeCells count="101">
    <mergeCell ref="B1:I3"/>
    <mergeCell ref="J1:AF2"/>
    <mergeCell ref="J3:Y3"/>
    <mergeCell ref="Z3:AF3"/>
    <mergeCell ref="B4:AF4"/>
    <mergeCell ref="B5:AF5"/>
    <mergeCell ref="B8:V8"/>
    <mergeCell ref="X8:AD8"/>
    <mergeCell ref="AE8:AF8"/>
    <mergeCell ref="B9:AF9"/>
    <mergeCell ref="B10:H10"/>
    <mergeCell ref="I10:AF10"/>
    <mergeCell ref="B6:P7"/>
    <mergeCell ref="Q6:Q7"/>
    <mergeCell ref="R6:Y7"/>
    <mergeCell ref="Z6:AA7"/>
    <mergeCell ref="AB6:AE7"/>
    <mergeCell ref="AF6:AF7"/>
    <mergeCell ref="I11:S11"/>
    <mergeCell ref="T11:X11"/>
    <mergeCell ref="Y11:AF11"/>
    <mergeCell ref="B12:AF12"/>
    <mergeCell ref="B13:AF13"/>
    <mergeCell ref="B14:B18"/>
    <mergeCell ref="C14:AA18"/>
    <mergeCell ref="AB14:AF14"/>
    <mergeCell ref="AB15:AF15"/>
    <mergeCell ref="AB16:AF16"/>
    <mergeCell ref="C22:AA22"/>
    <mergeCell ref="AE22:AF22"/>
    <mergeCell ref="C23:AA23"/>
    <mergeCell ref="AE23:AF23"/>
    <mergeCell ref="B24:AA24"/>
    <mergeCell ref="AB24:AF24"/>
    <mergeCell ref="AB17:AF17"/>
    <mergeCell ref="AE18:AF18"/>
    <mergeCell ref="B19:AF19"/>
    <mergeCell ref="B20:AA20"/>
    <mergeCell ref="AB20:AF20"/>
    <mergeCell ref="C21:AA21"/>
    <mergeCell ref="AE21:AF21"/>
    <mergeCell ref="C27:AA27"/>
    <mergeCell ref="AE27:AF27"/>
    <mergeCell ref="C28:AA28"/>
    <mergeCell ref="AE28:AF28"/>
    <mergeCell ref="C29:AA29"/>
    <mergeCell ref="AE29:AF29"/>
    <mergeCell ref="C25:AA25"/>
    <mergeCell ref="AE25:AF25"/>
    <mergeCell ref="C26:AA26"/>
    <mergeCell ref="AE26:AF26"/>
    <mergeCell ref="C35:AA35"/>
    <mergeCell ref="AE35:AF35"/>
    <mergeCell ref="B36:AA36"/>
    <mergeCell ref="AB36:AF36"/>
    <mergeCell ref="B38:AA38"/>
    <mergeCell ref="AB38:AF38"/>
    <mergeCell ref="B30:AA30"/>
    <mergeCell ref="AB30:AF30"/>
    <mergeCell ref="B32:AF32"/>
    <mergeCell ref="B33:AA33"/>
    <mergeCell ref="AB33:AF33"/>
    <mergeCell ref="C34:AA34"/>
    <mergeCell ref="AE34:AF34"/>
    <mergeCell ref="B44:M44"/>
    <mergeCell ref="O44:Z44"/>
    <mergeCell ref="AB44:AF44"/>
    <mergeCell ref="B45:M45"/>
    <mergeCell ref="O45:Z45"/>
    <mergeCell ref="AB45:AF45"/>
    <mergeCell ref="B39:AF39"/>
    <mergeCell ref="B40:AF40"/>
    <mergeCell ref="B42:AF42"/>
    <mergeCell ref="B43:M43"/>
    <mergeCell ref="O43:Z43"/>
    <mergeCell ref="AB43:AF43"/>
    <mergeCell ref="B51:AF51"/>
    <mergeCell ref="B52:S53"/>
    <mergeCell ref="T52:X54"/>
    <mergeCell ref="Y52:AC54"/>
    <mergeCell ref="AD52:AF54"/>
    <mergeCell ref="B54:J54"/>
    <mergeCell ref="K54:S54"/>
    <mergeCell ref="B47:AF47"/>
    <mergeCell ref="B48:N48"/>
    <mergeCell ref="Q48:Y48"/>
    <mergeCell ref="AB48:AF48"/>
    <mergeCell ref="B49:AF49"/>
    <mergeCell ref="B50:K50"/>
    <mergeCell ref="L50:T50"/>
    <mergeCell ref="U50:AB50"/>
    <mergeCell ref="AC50:AF50"/>
    <mergeCell ref="B55:J55"/>
    <mergeCell ref="K55:S55"/>
    <mergeCell ref="T55:X55"/>
    <mergeCell ref="Y55:AC55"/>
    <mergeCell ref="AD55:AF55"/>
    <mergeCell ref="B57:F58"/>
    <mergeCell ref="G57:S58"/>
    <mergeCell ref="T57:W58"/>
    <mergeCell ref="X57:AF58"/>
  </mergeCells>
  <conditionalFormatting sqref="L50 AD31 AB30 AB36 AB38">
    <cfRule type="cellIs" dxfId="29" priority="13" operator="between">
      <formula>0.01</formula>
      <formula>0.59</formula>
    </cfRule>
    <cfRule type="cellIs" dxfId="28" priority="14" operator="between">
      <formula>0.6</formula>
      <formula>0.79</formula>
    </cfRule>
    <cfRule type="cellIs" dxfId="27" priority="15" operator="between">
      <formula>0.8</formula>
      <formula>1</formula>
    </cfRule>
  </conditionalFormatting>
  <conditionalFormatting sqref="Y55">
    <cfRule type="cellIs" dxfId="26" priority="10" stopIfTrue="1" operator="equal">
      <formula>"alta"</formula>
    </cfRule>
    <cfRule type="cellIs" dxfId="25" priority="11" stopIfTrue="1" operator="equal">
      <formula>"media"</formula>
    </cfRule>
    <cfRule type="cellIs" dxfId="24" priority="12" stopIfTrue="1" operator="equal">
      <formula>"baja"</formula>
    </cfRule>
  </conditionalFormatting>
  <conditionalFormatting sqref="AC50">
    <cfRule type="cellIs" dxfId="23" priority="4" operator="between">
      <formula>0.01</formula>
      <formula>0.59</formula>
    </cfRule>
    <cfRule type="cellIs" dxfId="22" priority="5" operator="between">
      <formula>0.6</formula>
      <formula>0.79</formula>
    </cfRule>
    <cfRule type="cellIs" dxfId="21" priority="6" operator="between">
      <formula>0.8</formula>
      <formula>1</formula>
    </cfRule>
  </conditionalFormatting>
  <conditionalFormatting sqref="AD37">
    <cfRule type="cellIs" dxfId="20" priority="1" operator="between">
      <formula>0.01</formula>
      <formula>0.59</formula>
    </cfRule>
    <cfRule type="cellIs" dxfId="19" priority="2" operator="between">
      <formula>0.6</formula>
      <formula>0.79</formula>
    </cfRule>
    <cfRule type="cellIs" dxfId="18" priority="3" operator="between">
      <formula>0.8</formula>
      <formula>1</formula>
    </cfRule>
  </conditionalFormatting>
  <dataValidations count="3">
    <dataValidation allowBlank="1" showErrorMessage="1" sqref="AD34:AD35 AD21:AD23 AD25:AD29" xr:uid="{00000000-0002-0000-4000-000000000000}"/>
    <dataValidation type="list" allowBlank="1" showErrorMessage="1" sqref="AC21:AC23 AC25:AC29" xr:uid="{00000000-0002-0000-4000-000001000000}">
      <formula1>"1,0"</formula1>
    </dataValidation>
    <dataValidation type="list" allowBlank="1" showErrorMessage="1" sqref="AC34:AC35" xr:uid="{00000000-0002-0000-4000-000002000000}">
      <formula1>"0,1,2,3"</formula1>
    </dataValidation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68622ABE-EEEC-4E4A-97FB-F82372F1E274}">
            <xm:f>NOT(ISERROR(SEARCH('LISTAS Y CRITERIOS CRITICIDAD'!$C$20,AD55)))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84FCAC45-3F40-4302-8C50-DA940F1DC6EA}">
            <xm:f>NOT(ISERROR(SEARCH('LISTAS Y CRITERIOS CRITICIDAD'!$C$18,AD55)))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A00A309B-1DDF-4D16-BA72-753346727077}">
            <xm:f>NOT(ISERROR(SEARCH('LISTAS Y CRITERIOS CRITICIDAD'!$C$19,AD55)))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000-000003000000}">
          <x14:formula1>
            <xm:f>'LISTAS Y CRITERIOS CRITICIDAD'!$F$15:$F$17</xm:f>
          </x14:formula1>
          <xm:sqref>K55:S55</xm:sqref>
        </x14:dataValidation>
        <x14:dataValidation type="list" allowBlank="1" showInputMessage="1" showErrorMessage="1" xr:uid="{00000000-0002-0000-4000-000004000000}">
          <x14:formula1>
            <xm:f>'LISTAS Y CRITERIOS CRITICIDAD'!$F$7:$F$10</xm:f>
          </x14:formula1>
          <xm:sqref>B55:J55</xm:sqref>
        </x14:dataValidation>
      </x14:dataValidation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92D050"/>
    <pageSetUpPr fitToPage="1"/>
  </sheetPr>
  <dimension ref="B1:AG56"/>
  <sheetViews>
    <sheetView showGridLines="0" zoomScaleNormal="100" workbookViewId="0"/>
  </sheetViews>
  <sheetFormatPr defaultColWidth="12.5703125" defaultRowHeight="15" customHeight="1"/>
  <cols>
    <col min="1" max="1" width="1.140625" style="11" customWidth="1"/>
    <col min="2" max="2" width="5.42578125" style="11" customWidth="1"/>
    <col min="3" max="3" width="4.42578125" style="11" customWidth="1"/>
    <col min="4" max="4" width="4.5703125" style="11" customWidth="1"/>
    <col min="5" max="5" width="3.85546875" style="11" customWidth="1"/>
    <col min="6" max="6" width="4.7109375" style="11" customWidth="1"/>
    <col min="7" max="7" width="4.42578125" style="11" customWidth="1"/>
    <col min="8" max="8" width="6.140625" style="11" customWidth="1"/>
    <col min="9" max="9" width="3.28515625" style="11" customWidth="1"/>
    <col min="10" max="10" width="3.85546875" style="11" customWidth="1"/>
    <col min="11" max="11" width="3.140625" style="11" customWidth="1"/>
    <col min="12" max="12" width="4.5703125" style="11" customWidth="1"/>
    <col min="13" max="15" width="3.140625" style="11" customWidth="1"/>
    <col min="16" max="16" width="3.42578125" style="11" customWidth="1"/>
    <col min="17" max="17" width="5.42578125" style="11" customWidth="1"/>
    <col min="18" max="19" width="3.85546875" style="11" customWidth="1"/>
    <col min="20" max="20" width="5.140625" style="11" customWidth="1"/>
    <col min="21" max="21" width="6.5703125" style="11" customWidth="1"/>
    <col min="22" max="23" width="6" style="11" customWidth="1"/>
    <col min="24" max="24" width="4" style="11" customWidth="1"/>
    <col min="25" max="25" width="5.42578125" style="11" customWidth="1"/>
    <col min="26" max="26" width="3.85546875" style="11" customWidth="1"/>
    <col min="27" max="27" width="3.28515625" style="11" customWidth="1"/>
    <col min="28" max="28" width="9.85546875" style="31" customWidth="1"/>
    <col min="29" max="29" width="12.7109375" style="11" customWidth="1"/>
    <col min="30" max="30" width="13" style="11" customWidth="1"/>
    <col min="31" max="31" width="31.28515625" style="11" customWidth="1"/>
    <col min="32" max="32" width="5.28515625" style="11" customWidth="1"/>
    <col min="33" max="16384" width="12.5703125" style="11"/>
  </cols>
  <sheetData>
    <row r="1" spans="2:32" ht="15.6" customHeight="1">
      <c r="B1" s="260"/>
      <c r="C1" s="261"/>
      <c r="D1" s="261"/>
      <c r="E1" s="261"/>
      <c r="F1" s="261"/>
      <c r="G1" s="261"/>
      <c r="H1" s="261"/>
      <c r="I1" s="261"/>
      <c r="J1" s="266" t="s">
        <v>0</v>
      </c>
      <c r="K1" s="266"/>
      <c r="L1" s="266"/>
      <c r="M1" s="266"/>
      <c r="N1" s="266"/>
      <c r="O1" s="266"/>
      <c r="P1" s="266"/>
      <c r="Q1" s="266"/>
      <c r="R1" s="266"/>
      <c r="S1" s="266"/>
      <c r="T1" s="266"/>
      <c r="U1" s="266"/>
      <c r="V1" s="266"/>
      <c r="W1" s="266"/>
      <c r="X1" s="266"/>
      <c r="Y1" s="266"/>
      <c r="Z1" s="266"/>
      <c r="AA1" s="266"/>
      <c r="AB1" s="266"/>
      <c r="AC1" s="266"/>
      <c r="AD1" s="266"/>
      <c r="AE1" s="266"/>
      <c r="AF1" s="267"/>
    </row>
    <row r="2" spans="2:32" ht="11.1" customHeight="1">
      <c r="B2" s="262"/>
      <c r="C2" s="263"/>
      <c r="D2" s="263"/>
      <c r="E2" s="263"/>
      <c r="F2" s="263"/>
      <c r="G2" s="263"/>
      <c r="H2" s="263"/>
      <c r="I2" s="263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9"/>
    </row>
    <row r="3" spans="2:32" ht="27" customHeight="1" thickBot="1">
      <c r="B3" s="264"/>
      <c r="C3" s="265"/>
      <c r="D3" s="265"/>
      <c r="E3" s="265"/>
      <c r="F3" s="265"/>
      <c r="G3" s="265"/>
      <c r="H3" s="265"/>
      <c r="I3" s="265"/>
      <c r="J3" s="270" t="s">
        <v>1</v>
      </c>
      <c r="K3" s="270"/>
      <c r="L3" s="270"/>
      <c r="M3" s="270"/>
      <c r="N3" s="270"/>
      <c r="O3" s="270"/>
      <c r="P3" s="270"/>
      <c r="Q3" s="270"/>
      <c r="R3" s="270"/>
      <c r="S3" s="270"/>
      <c r="T3" s="270"/>
      <c r="U3" s="270"/>
      <c r="V3" s="270"/>
      <c r="W3" s="270"/>
      <c r="X3" s="270"/>
      <c r="Y3" s="270"/>
      <c r="Z3" s="270" t="s">
        <v>2</v>
      </c>
      <c r="AA3" s="270"/>
      <c r="AB3" s="270"/>
      <c r="AC3" s="270"/>
      <c r="AD3" s="270"/>
      <c r="AE3" s="270"/>
      <c r="AF3" s="271"/>
    </row>
    <row r="4" spans="2:32" ht="22.5" customHeight="1" thickBot="1">
      <c r="B4" s="339" t="s">
        <v>979</v>
      </c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1"/>
    </row>
    <row r="5" spans="2:32" ht="16.5" customHeight="1">
      <c r="B5" s="305" t="s">
        <v>119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7"/>
    </row>
    <row r="6" spans="2:32" ht="22.5" customHeight="1">
      <c r="B6" s="253" t="s">
        <v>120</v>
      </c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54"/>
      <c r="Q6" s="255"/>
      <c r="R6" s="254" t="s">
        <v>121</v>
      </c>
      <c r="S6" s="254"/>
      <c r="T6" s="254"/>
      <c r="U6" s="254"/>
      <c r="V6" s="254"/>
      <c r="W6" s="254"/>
      <c r="X6" s="254"/>
      <c r="Y6" s="254"/>
      <c r="Z6" s="275"/>
      <c r="AA6" s="275"/>
      <c r="AB6" s="254" t="s">
        <v>122</v>
      </c>
      <c r="AC6" s="254"/>
      <c r="AD6" s="254"/>
      <c r="AE6" s="254"/>
      <c r="AF6" s="279"/>
    </row>
    <row r="7" spans="2:32" ht="6.6" customHeight="1">
      <c r="B7" s="253"/>
      <c r="C7" s="254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  <c r="P7" s="254"/>
      <c r="Q7" s="255"/>
      <c r="R7" s="254"/>
      <c r="S7" s="254"/>
      <c r="T7" s="254"/>
      <c r="U7" s="254"/>
      <c r="V7" s="254"/>
      <c r="W7" s="254"/>
      <c r="X7" s="254"/>
      <c r="Y7" s="254"/>
      <c r="Z7" s="275"/>
      <c r="AA7" s="275"/>
      <c r="AB7" s="254"/>
      <c r="AC7" s="254"/>
      <c r="AD7" s="254"/>
      <c r="AE7" s="254"/>
      <c r="AF7" s="279"/>
    </row>
    <row r="8" spans="2:32" s="57" customFormat="1" ht="21" customHeight="1" thickBot="1">
      <c r="B8" s="291" t="s">
        <v>123</v>
      </c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58"/>
      <c r="U8" s="258"/>
      <c r="V8" s="258"/>
      <c r="W8" s="56"/>
      <c r="X8" s="256" t="s">
        <v>124</v>
      </c>
      <c r="Y8" s="258"/>
      <c r="Z8" s="258"/>
      <c r="AA8" s="258"/>
      <c r="AB8" s="258"/>
      <c r="AC8" s="258"/>
      <c r="AD8" s="259"/>
      <c r="AE8" s="256" t="s">
        <v>125</v>
      </c>
      <c r="AF8" s="257"/>
    </row>
    <row r="9" spans="2:32" ht="18" customHeight="1">
      <c r="B9" s="280" t="s">
        <v>126</v>
      </c>
      <c r="C9" s="281"/>
      <c r="D9" s="281"/>
      <c r="E9" s="281"/>
      <c r="F9" s="281"/>
      <c r="G9" s="281"/>
      <c r="H9" s="281"/>
      <c r="I9" s="281"/>
      <c r="J9" s="281"/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2"/>
    </row>
    <row r="10" spans="2:32" ht="21" customHeight="1">
      <c r="B10" s="283" t="s">
        <v>127</v>
      </c>
      <c r="C10" s="431"/>
      <c r="D10" s="431"/>
      <c r="E10" s="431"/>
      <c r="F10" s="431"/>
      <c r="G10" s="431"/>
      <c r="H10" s="431"/>
      <c r="I10" s="284"/>
      <c r="J10" s="284"/>
      <c r="K10" s="284"/>
      <c r="L10" s="284"/>
      <c r="M10" s="284"/>
      <c r="N10" s="284"/>
      <c r="O10" s="284"/>
      <c r="P10" s="284"/>
      <c r="Q10" s="284"/>
      <c r="R10" s="284"/>
      <c r="S10" s="284"/>
      <c r="T10" s="284"/>
      <c r="U10" s="284"/>
      <c r="V10" s="284"/>
      <c r="W10" s="284"/>
      <c r="X10" s="284"/>
      <c r="Y10" s="284"/>
      <c r="Z10" s="284"/>
      <c r="AA10" s="284"/>
      <c r="AB10" s="284"/>
      <c r="AC10" s="284"/>
      <c r="AD10" s="284"/>
      <c r="AE10" s="284"/>
      <c r="AF10" s="285"/>
    </row>
    <row r="11" spans="2:32" ht="27.6" customHeight="1">
      <c r="B11" s="49" t="s">
        <v>7</v>
      </c>
      <c r="C11" s="46"/>
      <c r="D11" s="45" t="s">
        <v>128</v>
      </c>
      <c r="E11" s="46"/>
      <c r="F11" s="45" t="s">
        <v>129</v>
      </c>
      <c r="G11" s="46"/>
      <c r="H11" s="45" t="s">
        <v>130</v>
      </c>
      <c r="I11" s="284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250" t="s">
        <v>131</v>
      </c>
      <c r="U11" s="431"/>
      <c r="V11" s="431"/>
      <c r="W11" s="431"/>
      <c r="X11" s="431"/>
      <c r="Y11" s="251"/>
      <c r="Z11" s="251"/>
      <c r="AA11" s="251"/>
      <c r="AB11" s="251"/>
      <c r="AC11" s="251"/>
      <c r="AD11" s="251"/>
      <c r="AE11" s="251"/>
      <c r="AF11" s="252"/>
    </row>
    <row r="12" spans="2:32" ht="8.25" customHeight="1" thickBot="1">
      <c r="B12" s="276"/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7"/>
      <c r="Z12" s="277"/>
      <c r="AA12" s="277"/>
      <c r="AB12" s="277"/>
      <c r="AC12" s="277"/>
      <c r="AD12" s="277"/>
      <c r="AE12" s="277"/>
      <c r="AF12" s="278"/>
    </row>
    <row r="13" spans="2:32" ht="17.25" customHeight="1">
      <c r="B13" s="280" t="s">
        <v>132</v>
      </c>
      <c r="C13" s="281"/>
      <c r="D13" s="281"/>
      <c r="E13" s="281"/>
      <c r="F13" s="281"/>
      <c r="G13" s="281"/>
      <c r="H13" s="281"/>
      <c r="I13" s="281"/>
      <c r="J13" s="281"/>
      <c r="K13" s="281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1"/>
      <c r="W13" s="281"/>
      <c r="X13" s="281"/>
      <c r="Y13" s="281"/>
      <c r="Z13" s="281"/>
      <c r="AA13" s="281"/>
      <c r="AB13" s="281"/>
      <c r="AC13" s="281"/>
      <c r="AD13" s="281"/>
      <c r="AE13" s="281"/>
      <c r="AF13" s="282"/>
    </row>
    <row r="14" spans="2:32" ht="15.75" customHeight="1">
      <c r="B14" s="292" t="s">
        <v>4</v>
      </c>
      <c r="C14" s="293" t="s">
        <v>133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  <c r="N14" s="433"/>
      <c r="O14" s="433"/>
      <c r="P14" s="433"/>
      <c r="Q14" s="433"/>
      <c r="R14" s="433"/>
      <c r="S14" s="433"/>
      <c r="T14" s="433"/>
      <c r="U14" s="433"/>
      <c r="V14" s="433"/>
      <c r="W14" s="433"/>
      <c r="X14" s="433"/>
      <c r="Y14" s="433"/>
      <c r="Z14" s="433"/>
      <c r="AA14" s="433"/>
      <c r="AB14" s="294" t="s">
        <v>134</v>
      </c>
      <c r="AC14" s="294"/>
      <c r="AD14" s="294"/>
      <c r="AE14" s="294"/>
      <c r="AF14" s="295"/>
    </row>
    <row r="15" spans="2:32" ht="61.5" customHeight="1">
      <c r="B15" s="434"/>
      <c r="C15" s="433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5"/>
      <c r="W15" s="435"/>
      <c r="X15" s="435"/>
      <c r="Y15" s="435"/>
      <c r="Z15" s="435"/>
      <c r="AA15" s="433"/>
      <c r="AB15" s="294" t="s">
        <v>135</v>
      </c>
      <c r="AC15" s="294"/>
      <c r="AD15" s="294"/>
      <c r="AE15" s="294"/>
      <c r="AF15" s="295"/>
    </row>
    <row r="16" spans="2:32" ht="15.75" customHeight="1">
      <c r="B16" s="434"/>
      <c r="C16" s="433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  <c r="U16" s="435"/>
      <c r="V16" s="435"/>
      <c r="W16" s="435"/>
      <c r="X16" s="435"/>
      <c r="Y16" s="435"/>
      <c r="Z16" s="435"/>
      <c r="AA16" s="433"/>
      <c r="AB16" s="294" t="s">
        <v>136</v>
      </c>
      <c r="AC16" s="294"/>
      <c r="AD16" s="294"/>
      <c r="AE16" s="294"/>
      <c r="AF16" s="295"/>
    </row>
    <row r="17" spans="2:32" ht="81.75" customHeight="1">
      <c r="B17" s="434"/>
      <c r="C17" s="433"/>
      <c r="D17" s="435"/>
      <c r="E17" s="435"/>
      <c r="F17" s="435"/>
      <c r="G17" s="435"/>
      <c r="H17" s="435"/>
      <c r="I17" s="435"/>
      <c r="J17" s="435"/>
      <c r="K17" s="435"/>
      <c r="L17" s="435"/>
      <c r="M17" s="435"/>
      <c r="N17" s="435"/>
      <c r="O17" s="435"/>
      <c r="P17" s="435"/>
      <c r="Q17" s="435"/>
      <c r="R17" s="435"/>
      <c r="S17" s="435"/>
      <c r="T17" s="435"/>
      <c r="U17" s="435"/>
      <c r="V17" s="435"/>
      <c r="W17" s="435"/>
      <c r="X17" s="435"/>
      <c r="Y17" s="435"/>
      <c r="Z17" s="435"/>
      <c r="AA17" s="433"/>
      <c r="AB17" s="294" t="s">
        <v>137</v>
      </c>
      <c r="AC17" s="294"/>
      <c r="AD17" s="294"/>
      <c r="AE17" s="294"/>
      <c r="AF17" s="295"/>
    </row>
    <row r="18" spans="2:32" ht="26.25" customHeight="1">
      <c r="B18" s="434"/>
      <c r="C18" s="433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433"/>
      <c r="P18" s="433"/>
      <c r="Q18" s="433"/>
      <c r="R18" s="433"/>
      <c r="S18" s="433"/>
      <c r="T18" s="433"/>
      <c r="U18" s="433"/>
      <c r="V18" s="433"/>
      <c r="W18" s="433"/>
      <c r="X18" s="433"/>
      <c r="Y18" s="433"/>
      <c r="Z18" s="433"/>
      <c r="AA18" s="433"/>
      <c r="AB18" s="47" t="s">
        <v>138</v>
      </c>
      <c r="AC18" s="48" t="s">
        <v>139</v>
      </c>
      <c r="AD18" s="42" t="s">
        <v>140</v>
      </c>
      <c r="AE18" s="296" t="s">
        <v>141</v>
      </c>
      <c r="AF18" s="297"/>
    </row>
    <row r="19" spans="2:32" ht="30" customHeight="1">
      <c r="B19" s="211" t="s">
        <v>142</v>
      </c>
      <c r="C19" s="212"/>
      <c r="D19" s="212"/>
      <c r="E19" s="212"/>
      <c r="F19" s="212"/>
      <c r="G19" s="212"/>
      <c r="H19" s="212"/>
      <c r="I19" s="212"/>
      <c r="J19" s="212"/>
      <c r="K19" s="212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  <c r="AF19" s="217"/>
    </row>
    <row r="20" spans="2:32" ht="30" customHeight="1">
      <c r="B20" s="211" t="s">
        <v>143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3"/>
      <c r="AB20" s="218">
        <f>SUM(AB21:AB23)</f>
        <v>0.30000000000000004</v>
      </c>
      <c r="AC20" s="219"/>
      <c r="AD20" s="219"/>
      <c r="AE20" s="219"/>
      <c r="AF20" s="220"/>
    </row>
    <row r="21" spans="2:32" ht="30" customHeight="1">
      <c r="B21" s="41">
        <v>1</v>
      </c>
      <c r="C21" s="231" t="s">
        <v>144</v>
      </c>
      <c r="D21" s="432"/>
      <c r="E21" s="432"/>
      <c r="F21" s="432"/>
      <c r="G21" s="432"/>
      <c r="H21" s="432"/>
      <c r="I21" s="432"/>
      <c r="J21" s="432"/>
      <c r="K21" s="432"/>
      <c r="L21" s="432"/>
      <c r="M21" s="432"/>
      <c r="N21" s="432"/>
      <c r="O21" s="432"/>
      <c r="P21" s="432"/>
      <c r="Q21" s="432"/>
      <c r="R21" s="432"/>
      <c r="S21" s="432"/>
      <c r="T21" s="432"/>
      <c r="U21" s="432"/>
      <c r="V21" s="432"/>
      <c r="W21" s="432"/>
      <c r="X21" s="432"/>
      <c r="Y21" s="432"/>
      <c r="Z21" s="432"/>
      <c r="AA21" s="432"/>
      <c r="AB21" s="12">
        <v>0.1</v>
      </c>
      <c r="AC21" s="13"/>
      <c r="AD21" s="12">
        <f>AB21*AC21</f>
        <v>0</v>
      </c>
      <c r="AE21" s="229"/>
      <c r="AF21" s="230"/>
    </row>
    <row r="22" spans="2:32" ht="30" customHeight="1">
      <c r="B22" s="41">
        <v>2</v>
      </c>
      <c r="C22" s="231" t="s">
        <v>145</v>
      </c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2"/>
      <c r="W22" s="432"/>
      <c r="X22" s="432"/>
      <c r="Y22" s="432"/>
      <c r="Z22" s="432"/>
      <c r="AA22" s="432"/>
      <c r="AB22" s="12">
        <v>0.1</v>
      </c>
      <c r="AC22" s="13"/>
      <c r="AD22" s="12">
        <f>AB22*AC22</f>
        <v>0</v>
      </c>
      <c r="AE22" s="229"/>
      <c r="AF22" s="230"/>
    </row>
    <row r="23" spans="2:32" ht="30" customHeight="1">
      <c r="B23" s="41">
        <v>3</v>
      </c>
      <c r="C23" s="231" t="s">
        <v>146</v>
      </c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12">
        <v>0.1</v>
      </c>
      <c r="AC23" s="13"/>
      <c r="AD23" s="12">
        <f>AB23*AC23</f>
        <v>0</v>
      </c>
      <c r="AE23" s="229"/>
      <c r="AF23" s="230"/>
    </row>
    <row r="24" spans="2:32" ht="30" customHeight="1">
      <c r="B24" s="214" t="s">
        <v>147</v>
      </c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  <c r="AB24" s="221">
        <f>SUM(AB25:AB27)</f>
        <v>0.7</v>
      </c>
      <c r="AC24" s="222"/>
      <c r="AD24" s="222"/>
      <c r="AE24" s="222"/>
      <c r="AF24" s="223"/>
    </row>
    <row r="25" spans="2:32" ht="30" customHeight="1">
      <c r="B25" s="41">
        <v>1</v>
      </c>
      <c r="C25" s="228" t="s">
        <v>148</v>
      </c>
      <c r="D25" s="432"/>
      <c r="E25" s="432"/>
      <c r="F25" s="432"/>
      <c r="G25" s="432"/>
      <c r="H25" s="432"/>
      <c r="I25" s="432"/>
      <c r="J25" s="432"/>
      <c r="K25" s="432"/>
      <c r="L25" s="432"/>
      <c r="M25" s="432"/>
      <c r="N25" s="432"/>
      <c r="O25" s="432"/>
      <c r="P25" s="432"/>
      <c r="Q25" s="432"/>
      <c r="R25" s="432"/>
      <c r="S25" s="432"/>
      <c r="T25" s="432"/>
      <c r="U25" s="432"/>
      <c r="V25" s="432"/>
      <c r="W25" s="432"/>
      <c r="X25" s="432"/>
      <c r="Y25" s="432"/>
      <c r="Z25" s="432"/>
      <c r="AA25" s="432"/>
      <c r="AB25" s="12">
        <v>0.5</v>
      </c>
      <c r="AC25" s="13"/>
      <c r="AD25" s="12">
        <f t="shared" ref="AD25" si="0">AB25*AC25</f>
        <v>0</v>
      </c>
      <c r="AE25" s="229"/>
      <c r="AF25" s="230"/>
    </row>
    <row r="26" spans="2:32" ht="30" customHeight="1">
      <c r="B26" s="41">
        <v>2</v>
      </c>
      <c r="C26" s="231" t="s">
        <v>150</v>
      </c>
      <c r="D26" s="432"/>
      <c r="E26" s="432"/>
      <c r="F26" s="432"/>
      <c r="G26" s="432"/>
      <c r="H26" s="432"/>
      <c r="I26" s="432"/>
      <c r="J26" s="432"/>
      <c r="K26" s="432"/>
      <c r="L26" s="432"/>
      <c r="M26" s="432"/>
      <c r="N26" s="432"/>
      <c r="O26" s="432"/>
      <c r="P26" s="432"/>
      <c r="Q26" s="432"/>
      <c r="R26" s="432"/>
      <c r="S26" s="432"/>
      <c r="T26" s="432"/>
      <c r="U26" s="432"/>
      <c r="V26" s="432"/>
      <c r="W26" s="432"/>
      <c r="X26" s="432"/>
      <c r="Y26" s="432"/>
      <c r="Z26" s="432"/>
      <c r="AA26" s="432"/>
      <c r="AB26" s="12">
        <v>0.1</v>
      </c>
      <c r="AC26" s="13"/>
      <c r="AD26" s="12">
        <f>AB26*AC26</f>
        <v>0</v>
      </c>
      <c r="AE26" s="436"/>
      <c r="AF26" s="437"/>
    </row>
    <row r="27" spans="2:32" ht="30" customHeight="1">
      <c r="B27" s="62">
        <v>3</v>
      </c>
      <c r="C27" s="249" t="s">
        <v>151</v>
      </c>
      <c r="D27" s="438"/>
      <c r="E27" s="438"/>
      <c r="F27" s="438"/>
      <c r="G27" s="438"/>
      <c r="H27" s="438"/>
      <c r="I27" s="438"/>
      <c r="J27" s="438"/>
      <c r="K27" s="438"/>
      <c r="L27" s="438"/>
      <c r="M27" s="438"/>
      <c r="N27" s="438"/>
      <c r="O27" s="438"/>
      <c r="P27" s="438"/>
      <c r="Q27" s="438"/>
      <c r="R27" s="438"/>
      <c r="S27" s="438"/>
      <c r="T27" s="438"/>
      <c r="U27" s="438"/>
      <c r="V27" s="438"/>
      <c r="W27" s="438"/>
      <c r="X27" s="438"/>
      <c r="Y27" s="438"/>
      <c r="Z27" s="438"/>
      <c r="AA27" s="438"/>
      <c r="AB27" s="63">
        <v>0.1</v>
      </c>
      <c r="AC27" s="64"/>
      <c r="AD27" s="12">
        <f>AB27*AC27</f>
        <v>0</v>
      </c>
      <c r="AE27" s="439"/>
      <c r="AF27" s="440"/>
    </row>
    <row r="28" spans="2:32" ht="30" customHeight="1">
      <c r="B28" s="224" t="s">
        <v>152</v>
      </c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6">
        <f>SUM(AD21:AD23,AD25:AD27)</f>
        <v>0</v>
      </c>
      <c r="AC28" s="226"/>
      <c r="AD28" s="226"/>
      <c r="AE28" s="226"/>
      <c r="AF28" s="227"/>
    </row>
    <row r="29" spans="2:32" ht="6" customHeight="1">
      <c r="B29" s="65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7"/>
      <c r="AE29" s="67"/>
      <c r="AF29" s="68"/>
    </row>
    <row r="30" spans="2:32" ht="30" customHeight="1">
      <c r="B30" s="211" t="s">
        <v>153</v>
      </c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7"/>
    </row>
    <row r="31" spans="2:32" ht="30" customHeight="1">
      <c r="B31" s="214" t="s">
        <v>154</v>
      </c>
      <c r="C31" s="215"/>
      <c r="D31" s="215"/>
      <c r="E31" s="215"/>
      <c r="F31" s="215"/>
      <c r="G31" s="215"/>
      <c r="H31" s="215"/>
      <c r="I31" s="215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215"/>
      <c r="X31" s="215"/>
      <c r="Y31" s="215"/>
      <c r="Z31" s="215"/>
      <c r="AA31" s="216"/>
      <c r="AB31" s="221">
        <f>SUM(AB32:AB33)</f>
        <v>1</v>
      </c>
      <c r="AC31" s="222"/>
      <c r="AD31" s="222"/>
      <c r="AE31" s="222"/>
      <c r="AF31" s="223"/>
    </row>
    <row r="32" spans="2:32" ht="30" customHeight="1">
      <c r="B32" s="41">
        <v>1</v>
      </c>
      <c r="C32" s="228" t="s">
        <v>155</v>
      </c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2"/>
      <c r="W32" s="432"/>
      <c r="X32" s="432"/>
      <c r="Y32" s="432"/>
      <c r="Z32" s="432"/>
      <c r="AA32" s="432"/>
      <c r="AB32" s="12">
        <v>0.6</v>
      </c>
      <c r="AC32" s="13"/>
      <c r="AD32" s="12">
        <f>IF(AC32=0,'LISTAS Y CRITERIOS CRITICIDAD'!$E$25,IF(AC32=1,'LISTAS Y CRITERIOS CRITICIDAD'!$E$26,IF(AC32=2,'LISTAS Y CRITERIOS CRITICIDAD'!$E$27,IF(AC32=3,'LISTAS Y CRITERIOS CRITICIDAD'!$E$28))))</f>
        <v>0</v>
      </c>
      <c r="AE32" s="229"/>
      <c r="AF32" s="230"/>
    </row>
    <row r="33" spans="2:33" ht="30" customHeight="1">
      <c r="B33" s="41">
        <v>2</v>
      </c>
      <c r="C33" s="228" t="s">
        <v>156</v>
      </c>
      <c r="D33" s="432"/>
      <c r="E33" s="432"/>
      <c r="F33" s="432"/>
      <c r="G33" s="432"/>
      <c r="H33" s="432"/>
      <c r="I33" s="432"/>
      <c r="J33" s="432"/>
      <c r="K33" s="432"/>
      <c r="L33" s="432"/>
      <c r="M33" s="432"/>
      <c r="N33" s="432"/>
      <c r="O33" s="432"/>
      <c r="P33" s="432"/>
      <c r="Q33" s="432"/>
      <c r="R33" s="432"/>
      <c r="S33" s="432"/>
      <c r="T33" s="432"/>
      <c r="U33" s="432"/>
      <c r="V33" s="432"/>
      <c r="W33" s="432"/>
      <c r="X33" s="432"/>
      <c r="Y33" s="432"/>
      <c r="Z33" s="432"/>
      <c r="AA33" s="432"/>
      <c r="AB33" s="12">
        <v>0.4</v>
      </c>
      <c r="AC33" s="13"/>
      <c r="AD33" s="12">
        <f>IF(AC33=0,'LISTAS Y CRITERIOS CRITICIDAD'!$E$29,IF(AC33=1,'LISTAS Y CRITERIOS CRITICIDAD'!$E$30,IF(AC33=2,'LISTAS Y CRITERIOS CRITICIDAD'!$E$31,IF(AC33=3,'LISTAS Y CRITERIOS CRITICIDAD'!$E$32))))</f>
        <v>0</v>
      </c>
      <c r="AE33" s="229"/>
      <c r="AF33" s="230"/>
    </row>
    <row r="34" spans="2:33" ht="30" customHeight="1">
      <c r="B34" s="224" t="s">
        <v>157</v>
      </c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6">
        <f>SUM(AD32:AD33)</f>
        <v>0</v>
      </c>
      <c r="AC34" s="226"/>
      <c r="AD34" s="226"/>
      <c r="AE34" s="226"/>
      <c r="AF34" s="243"/>
      <c r="AG34" s="52"/>
    </row>
    <row r="35" spans="2:33" ht="6" customHeight="1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58"/>
      <c r="AE35" s="58"/>
      <c r="AF35" s="59"/>
    </row>
    <row r="36" spans="2:33" ht="30" customHeight="1">
      <c r="B36" s="240" t="s">
        <v>158</v>
      </c>
      <c r="C36" s="241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  <c r="X36" s="241"/>
      <c r="Y36" s="241"/>
      <c r="Z36" s="241"/>
      <c r="AA36" s="242"/>
      <c r="AB36" s="243">
        <f>(AB28+AB34)/2</f>
        <v>0</v>
      </c>
      <c r="AC36" s="244"/>
      <c r="AD36" s="244"/>
      <c r="AE36" s="244"/>
      <c r="AF36" s="245"/>
    </row>
    <row r="37" spans="2:33" ht="7.5" customHeight="1" thickBot="1">
      <c r="B37" s="246"/>
      <c r="C37" s="247"/>
      <c r="D37" s="247"/>
      <c r="E37" s="247"/>
      <c r="F37" s="247"/>
      <c r="G37" s="247"/>
      <c r="H37" s="247"/>
      <c r="I37" s="247"/>
      <c r="J37" s="247"/>
      <c r="K37" s="247"/>
      <c r="L37" s="247"/>
      <c r="M37" s="247"/>
      <c r="N37" s="247"/>
      <c r="O37" s="247"/>
      <c r="P37" s="247"/>
      <c r="Q37" s="247"/>
      <c r="R37" s="247"/>
      <c r="S37" s="247"/>
      <c r="T37" s="247"/>
      <c r="U37" s="247"/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8"/>
    </row>
    <row r="38" spans="2:33" ht="18" customHeight="1">
      <c r="B38" s="232" t="s">
        <v>159</v>
      </c>
      <c r="C38" s="233"/>
      <c r="D38" s="233"/>
      <c r="E38" s="233"/>
      <c r="F38" s="233"/>
      <c r="G38" s="233"/>
      <c r="H38" s="233"/>
      <c r="I38" s="233"/>
      <c r="J38" s="233"/>
      <c r="K38" s="233"/>
      <c r="L38" s="233"/>
      <c r="M38" s="233"/>
      <c r="N38" s="233"/>
      <c r="O38" s="233"/>
      <c r="P38" s="233"/>
      <c r="Q38" s="233"/>
      <c r="R38" s="233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4"/>
    </row>
    <row r="39" spans="2:33" ht="3.75" customHeight="1">
      <c r="B39" s="52"/>
      <c r="AB39" s="11"/>
      <c r="AF39" s="53"/>
    </row>
    <row r="40" spans="2:33" ht="38.450000000000003" customHeight="1">
      <c r="B40" s="333" t="s">
        <v>160</v>
      </c>
      <c r="C40" s="334"/>
      <c r="D40" s="334"/>
      <c r="E40" s="334"/>
      <c r="F40" s="334"/>
      <c r="G40" s="334"/>
      <c r="H40" s="334"/>
      <c r="I40" s="334"/>
      <c r="J40" s="334"/>
      <c r="K40" s="334"/>
      <c r="L40" s="334"/>
      <c r="M40" s="334"/>
      <c r="N40" s="334"/>
      <c r="O40" s="334"/>
      <c r="P40" s="334"/>
      <c r="Q40" s="334"/>
      <c r="R40" s="334"/>
      <c r="S40" s="334"/>
      <c r="T40" s="334"/>
      <c r="U40" s="334"/>
      <c r="V40" s="334"/>
      <c r="W40" s="334"/>
      <c r="X40" s="334"/>
      <c r="Y40" s="334"/>
      <c r="Z40" s="334"/>
      <c r="AA40" s="334"/>
      <c r="AB40" s="334"/>
      <c r="AC40" s="334"/>
      <c r="AD40" s="334"/>
      <c r="AE40" s="334"/>
      <c r="AF40" s="335"/>
    </row>
    <row r="41" spans="2:33" ht="12.75" customHeight="1">
      <c r="B41" s="235" t="s">
        <v>161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50"/>
      <c r="O41" s="236" t="s">
        <v>162</v>
      </c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14"/>
      <c r="AB41" s="238"/>
      <c r="AC41" s="238"/>
      <c r="AD41" s="238"/>
      <c r="AE41" s="238"/>
      <c r="AF41" s="239"/>
    </row>
    <row r="42" spans="2:33" ht="12.75" customHeight="1">
      <c r="B42" s="235" t="s">
        <v>163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50"/>
      <c r="O42" s="236" t="s">
        <v>164</v>
      </c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14"/>
      <c r="AB42" s="238"/>
      <c r="AC42" s="238"/>
      <c r="AD42" s="238"/>
      <c r="AE42" s="238"/>
      <c r="AF42" s="239"/>
    </row>
    <row r="43" spans="2:33" ht="12" customHeight="1">
      <c r="B43" s="235" t="s">
        <v>165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51"/>
      <c r="O43" s="237"/>
      <c r="P43" s="237"/>
      <c r="Q43" s="237"/>
      <c r="R43" s="237"/>
      <c r="S43" s="237"/>
      <c r="T43" s="237"/>
      <c r="U43" s="237"/>
      <c r="V43" s="237"/>
      <c r="W43" s="237"/>
      <c r="X43" s="237"/>
      <c r="Y43" s="237"/>
      <c r="Z43" s="237"/>
      <c r="AA43" s="44"/>
      <c r="AB43" s="238"/>
      <c r="AC43" s="238"/>
      <c r="AD43" s="238"/>
      <c r="AE43" s="238"/>
      <c r="AF43" s="239"/>
    </row>
    <row r="44" spans="2:33" ht="4.5" customHeight="1" thickBot="1">
      <c r="B44" s="52"/>
      <c r="AB44" s="11"/>
      <c r="AF44" s="53"/>
    </row>
    <row r="45" spans="2:33" ht="18" customHeight="1">
      <c r="B45" s="232" t="s">
        <v>166</v>
      </c>
      <c r="C45" s="233"/>
      <c r="D45" s="233"/>
      <c r="E45" s="233"/>
      <c r="F45" s="233"/>
      <c r="G45" s="233"/>
      <c r="H45" s="233"/>
      <c r="I45" s="233"/>
      <c r="J45" s="233"/>
      <c r="K45" s="233"/>
      <c r="L45" s="233"/>
      <c r="M45" s="233"/>
      <c r="N45" s="233"/>
      <c r="O45" s="233"/>
      <c r="P45" s="233"/>
      <c r="Q45" s="233"/>
      <c r="R45" s="233"/>
      <c r="S45" s="233"/>
      <c r="T45" s="233"/>
      <c r="U45" s="233"/>
      <c r="V45" s="233"/>
      <c r="W45" s="233"/>
      <c r="X45" s="233"/>
      <c r="Y45" s="233"/>
      <c r="Z45" s="233"/>
      <c r="AA45" s="233"/>
      <c r="AB45" s="233"/>
      <c r="AC45" s="233"/>
      <c r="AD45" s="233"/>
      <c r="AE45" s="233"/>
      <c r="AF45" s="234"/>
    </row>
    <row r="46" spans="2:33" ht="73.5" customHeight="1">
      <c r="B46" s="286" t="s">
        <v>167</v>
      </c>
      <c r="C46" s="287"/>
      <c r="D46" s="287"/>
      <c r="E46" s="287"/>
      <c r="F46" s="287"/>
      <c r="G46" s="287"/>
      <c r="H46" s="287"/>
      <c r="I46" s="287"/>
      <c r="J46" s="287"/>
      <c r="K46" s="287"/>
      <c r="L46" s="287"/>
      <c r="M46" s="287"/>
      <c r="N46" s="287"/>
      <c r="O46" s="54"/>
      <c r="P46" s="54"/>
      <c r="Q46" s="288" t="s">
        <v>168</v>
      </c>
      <c r="R46" s="288"/>
      <c r="S46" s="288"/>
      <c r="T46" s="288"/>
      <c r="U46" s="288"/>
      <c r="V46" s="288"/>
      <c r="W46" s="288"/>
      <c r="X46" s="288"/>
      <c r="Y46" s="288"/>
      <c r="Z46" s="54"/>
      <c r="AA46" s="55"/>
      <c r="AB46" s="289" t="s">
        <v>169</v>
      </c>
      <c r="AC46" s="289"/>
      <c r="AD46" s="289"/>
      <c r="AE46" s="289"/>
      <c r="AF46" s="290"/>
    </row>
    <row r="47" spans="2:33" ht="7.5" customHeight="1">
      <c r="B47" s="301"/>
      <c r="C47" s="302"/>
      <c r="D47" s="302"/>
      <c r="E47" s="302"/>
      <c r="F47" s="302"/>
      <c r="G47" s="302"/>
      <c r="H47" s="302"/>
      <c r="I47" s="302"/>
      <c r="J47" s="302"/>
      <c r="K47" s="302"/>
      <c r="L47" s="302"/>
      <c r="M47" s="302"/>
      <c r="N47" s="302"/>
      <c r="O47" s="303"/>
      <c r="P47" s="303"/>
      <c r="Q47" s="302"/>
      <c r="R47" s="302"/>
      <c r="S47" s="302"/>
      <c r="T47" s="302"/>
      <c r="U47" s="302"/>
      <c r="V47" s="302"/>
      <c r="W47" s="302"/>
      <c r="X47" s="302"/>
      <c r="Y47" s="302"/>
      <c r="Z47" s="303"/>
      <c r="AA47" s="303"/>
      <c r="AB47" s="302"/>
      <c r="AC47" s="302"/>
      <c r="AD47" s="302"/>
      <c r="AE47" s="302"/>
      <c r="AF47" s="304"/>
    </row>
    <row r="48" spans="2:33" ht="34.5" customHeight="1">
      <c r="B48" s="292" t="s">
        <v>170</v>
      </c>
      <c r="C48" s="433"/>
      <c r="D48" s="433"/>
      <c r="E48" s="433"/>
      <c r="F48" s="433"/>
      <c r="G48" s="433"/>
      <c r="H48" s="433"/>
      <c r="I48" s="433"/>
      <c r="J48" s="433"/>
      <c r="K48" s="433"/>
      <c r="L48" s="226">
        <f>AB28</f>
        <v>0</v>
      </c>
      <c r="M48" s="226"/>
      <c r="N48" s="226"/>
      <c r="O48" s="226"/>
      <c r="P48" s="226"/>
      <c r="Q48" s="226"/>
      <c r="R48" s="226"/>
      <c r="S48" s="226"/>
      <c r="T48" s="226"/>
      <c r="U48" s="296" t="s">
        <v>171</v>
      </c>
      <c r="V48" s="296"/>
      <c r="W48" s="296"/>
      <c r="X48" s="296"/>
      <c r="Y48" s="296"/>
      <c r="Z48" s="296"/>
      <c r="AA48" s="296"/>
      <c r="AB48" s="296"/>
      <c r="AC48" s="226">
        <f>AB36</f>
        <v>0</v>
      </c>
      <c r="AD48" s="226"/>
      <c r="AE48" s="226"/>
      <c r="AF48" s="227"/>
    </row>
    <row r="49" spans="2:32" ht="7.5" customHeight="1" thickBot="1">
      <c r="B49" s="246"/>
      <c r="C49" s="247"/>
      <c r="D49" s="24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7"/>
      <c r="AB49" s="247"/>
      <c r="AC49" s="247"/>
      <c r="AD49" s="247"/>
      <c r="AE49" s="247"/>
      <c r="AF49" s="248"/>
    </row>
    <row r="50" spans="2:32" ht="26.1" customHeight="1">
      <c r="B50" s="322" t="s">
        <v>172</v>
      </c>
      <c r="C50" s="323"/>
      <c r="D50" s="323"/>
      <c r="E50" s="323"/>
      <c r="F50" s="323"/>
      <c r="G50" s="323"/>
      <c r="H50" s="323"/>
      <c r="I50" s="323"/>
      <c r="J50" s="323"/>
      <c r="K50" s="323"/>
      <c r="L50" s="323"/>
      <c r="M50" s="323"/>
      <c r="N50" s="323"/>
      <c r="O50" s="323"/>
      <c r="P50" s="323"/>
      <c r="Q50" s="323"/>
      <c r="R50" s="323"/>
      <c r="S50" s="323"/>
      <c r="T50" s="323" t="s">
        <v>18</v>
      </c>
      <c r="U50" s="323"/>
      <c r="V50" s="323"/>
      <c r="W50" s="323"/>
      <c r="X50" s="323"/>
      <c r="Y50" s="323" t="s">
        <v>19</v>
      </c>
      <c r="Z50" s="323"/>
      <c r="AA50" s="323"/>
      <c r="AB50" s="323"/>
      <c r="AC50" s="323"/>
      <c r="AD50" s="326" t="s">
        <v>20</v>
      </c>
      <c r="AE50" s="326"/>
      <c r="AF50" s="327"/>
    </row>
    <row r="51" spans="2:32" ht="22.5" customHeight="1">
      <c r="B51" s="324"/>
      <c r="C51" s="325"/>
      <c r="D51" s="325"/>
      <c r="E51" s="325"/>
      <c r="F51" s="325"/>
      <c r="G51" s="325"/>
      <c r="H51" s="325"/>
      <c r="I51" s="325"/>
      <c r="J51" s="325"/>
      <c r="K51" s="325"/>
      <c r="L51" s="325"/>
      <c r="M51" s="325"/>
      <c r="N51" s="325"/>
      <c r="O51" s="325"/>
      <c r="P51" s="325"/>
      <c r="Q51" s="325"/>
      <c r="R51" s="325"/>
      <c r="S51" s="325"/>
      <c r="T51" s="325"/>
      <c r="U51" s="325"/>
      <c r="V51" s="325"/>
      <c r="W51" s="325"/>
      <c r="X51" s="325"/>
      <c r="Y51" s="325"/>
      <c r="Z51" s="325"/>
      <c r="AA51" s="325"/>
      <c r="AB51" s="325"/>
      <c r="AC51" s="325"/>
      <c r="AD51" s="328"/>
      <c r="AE51" s="328"/>
      <c r="AF51" s="329"/>
    </row>
    <row r="52" spans="2:32" ht="22.5" customHeight="1">
      <c r="B52" s="324" t="s">
        <v>24</v>
      </c>
      <c r="C52" s="325"/>
      <c r="D52" s="325"/>
      <c r="E52" s="325"/>
      <c r="F52" s="325"/>
      <c r="G52" s="325"/>
      <c r="H52" s="325"/>
      <c r="I52" s="325"/>
      <c r="J52" s="325"/>
      <c r="K52" s="325" t="s">
        <v>25</v>
      </c>
      <c r="L52" s="325"/>
      <c r="M52" s="325"/>
      <c r="N52" s="325"/>
      <c r="O52" s="325"/>
      <c r="P52" s="325"/>
      <c r="Q52" s="325"/>
      <c r="R52" s="325"/>
      <c r="S52" s="325"/>
      <c r="T52" s="325"/>
      <c r="U52" s="325"/>
      <c r="V52" s="325"/>
      <c r="W52" s="325"/>
      <c r="X52" s="325"/>
      <c r="Y52" s="325"/>
      <c r="Z52" s="325"/>
      <c r="AA52" s="325"/>
      <c r="AB52" s="325"/>
      <c r="AC52" s="325"/>
      <c r="AD52" s="328"/>
      <c r="AE52" s="328"/>
      <c r="AF52" s="329"/>
    </row>
    <row r="53" spans="2:32" ht="36.950000000000003" customHeight="1" thickBot="1">
      <c r="B53" s="330">
        <v>1</v>
      </c>
      <c r="C53" s="331"/>
      <c r="D53" s="331"/>
      <c r="E53" s="331"/>
      <c r="F53" s="331"/>
      <c r="G53" s="331"/>
      <c r="H53" s="331"/>
      <c r="I53" s="331"/>
      <c r="J53" s="331"/>
      <c r="K53" s="331">
        <v>2</v>
      </c>
      <c r="L53" s="331"/>
      <c r="M53" s="331"/>
      <c r="N53" s="331"/>
      <c r="O53" s="331"/>
      <c r="P53" s="331"/>
      <c r="Q53" s="331"/>
      <c r="R53" s="331"/>
      <c r="S53" s="331"/>
      <c r="T53" s="332">
        <f>B53*K53</f>
        <v>2</v>
      </c>
      <c r="U53" s="332"/>
      <c r="V53" s="332"/>
      <c r="W53" s="332"/>
      <c r="X53" s="332"/>
      <c r="Y53" s="298" t="str">
        <f>IF(T53=0,"",IF(AND(T53&gt;=6,T53&lt;=9),"Alta",IF(AND(T53&gt;=3,T53&lt;=5),"Media","Baja")))</f>
        <v>Baja</v>
      </c>
      <c r="Z53" s="298"/>
      <c r="AA53" s="298"/>
      <c r="AB53" s="298"/>
      <c r="AC53" s="298"/>
      <c r="AD53" s="299" t="str">
        <f>IF(Y53="Alta",'LISTAS Y CRITERIOS CRITICIDAD'!$C$18,IF(Y53="Media",'LISTAS Y CRITERIOS CRITICIDAD'!$C$19,IF(Y53="Baja",'LISTAS Y CRITERIOS CRITICIDAD'!$C$20,"")))</f>
        <v>Revisión cumplimiento requisitos establecidos por SETIP</v>
      </c>
      <c r="AE53" s="299"/>
      <c r="AF53" s="300"/>
    </row>
    <row r="54" spans="2:32" ht="15" customHeight="1" thickBot="1"/>
    <row r="55" spans="2:32" ht="15" customHeight="1">
      <c r="B55" s="308" t="s">
        <v>173</v>
      </c>
      <c r="C55" s="441"/>
      <c r="D55" s="441"/>
      <c r="E55" s="441"/>
      <c r="F55" s="442"/>
      <c r="G55" s="309"/>
      <c r="H55" s="443"/>
      <c r="I55" s="443"/>
      <c r="J55" s="443"/>
      <c r="K55" s="443"/>
      <c r="L55" s="443"/>
      <c r="M55" s="443"/>
      <c r="N55" s="443"/>
      <c r="O55" s="443"/>
      <c r="P55" s="443"/>
      <c r="Q55" s="443"/>
      <c r="R55" s="443"/>
      <c r="S55" s="444"/>
      <c r="T55" s="310" t="s">
        <v>174</v>
      </c>
      <c r="U55" s="311"/>
      <c r="V55" s="311"/>
      <c r="W55" s="312"/>
      <c r="X55" s="316"/>
      <c r="Y55" s="317"/>
      <c r="Z55" s="317"/>
      <c r="AA55" s="317"/>
      <c r="AB55" s="317"/>
      <c r="AC55" s="317"/>
      <c r="AD55" s="317"/>
      <c r="AE55" s="317"/>
      <c r="AF55" s="318"/>
    </row>
    <row r="56" spans="2:32" ht="15" customHeight="1" thickBot="1">
      <c r="B56" s="445"/>
      <c r="C56" s="446"/>
      <c r="D56" s="446"/>
      <c r="E56" s="446"/>
      <c r="F56" s="447"/>
      <c r="G56" s="448"/>
      <c r="H56" s="449"/>
      <c r="I56" s="449"/>
      <c r="J56" s="449"/>
      <c r="K56" s="449"/>
      <c r="L56" s="449"/>
      <c r="M56" s="449"/>
      <c r="N56" s="449"/>
      <c r="O56" s="449"/>
      <c r="P56" s="449"/>
      <c r="Q56" s="449"/>
      <c r="R56" s="449"/>
      <c r="S56" s="450"/>
      <c r="T56" s="313"/>
      <c r="U56" s="314"/>
      <c r="V56" s="314"/>
      <c r="W56" s="315"/>
      <c r="X56" s="319"/>
      <c r="Y56" s="320"/>
      <c r="Z56" s="320"/>
      <c r="AA56" s="320"/>
      <c r="AB56" s="320"/>
      <c r="AC56" s="320"/>
      <c r="AD56" s="320"/>
      <c r="AE56" s="320"/>
      <c r="AF56" s="321"/>
    </row>
  </sheetData>
  <mergeCells count="97">
    <mergeCell ref="AF6:AF7"/>
    <mergeCell ref="B1:I3"/>
    <mergeCell ref="J1:AF2"/>
    <mergeCell ref="J3:Y3"/>
    <mergeCell ref="Z3:AF3"/>
    <mergeCell ref="B4:AF4"/>
    <mergeCell ref="B5:AF5"/>
    <mergeCell ref="B6:P7"/>
    <mergeCell ref="Q6:Q7"/>
    <mergeCell ref="R6:Y7"/>
    <mergeCell ref="Z6:AA7"/>
    <mergeCell ref="AB6:AE7"/>
    <mergeCell ref="B8:V8"/>
    <mergeCell ref="X8:AD8"/>
    <mergeCell ref="AE8:AF8"/>
    <mergeCell ref="B9:AF9"/>
    <mergeCell ref="B10:H10"/>
    <mergeCell ref="I10:AF10"/>
    <mergeCell ref="T11:X11"/>
    <mergeCell ref="Y11:AF11"/>
    <mergeCell ref="B12:AF12"/>
    <mergeCell ref="B13:AF13"/>
    <mergeCell ref="AB20:AF20"/>
    <mergeCell ref="B19:AF19"/>
    <mergeCell ref="B20:AA20"/>
    <mergeCell ref="B14:B18"/>
    <mergeCell ref="C14:AA18"/>
    <mergeCell ref="AB14:AF14"/>
    <mergeCell ref="AB15:AF15"/>
    <mergeCell ref="AB16:AF16"/>
    <mergeCell ref="AB17:AF17"/>
    <mergeCell ref="AE18:AF18"/>
    <mergeCell ref="I11:S11"/>
    <mergeCell ref="C22:AA22"/>
    <mergeCell ref="AE22:AF22"/>
    <mergeCell ref="C23:AA23"/>
    <mergeCell ref="AE23:AF23"/>
    <mergeCell ref="C21:AA21"/>
    <mergeCell ref="AE21:AF21"/>
    <mergeCell ref="B24:AA24"/>
    <mergeCell ref="AB24:AF24"/>
    <mergeCell ref="C32:AA32"/>
    <mergeCell ref="AE32:AF32"/>
    <mergeCell ref="C25:AA25"/>
    <mergeCell ref="AE25:AF25"/>
    <mergeCell ref="C26:AA26"/>
    <mergeCell ref="AE26:AF26"/>
    <mergeCell ref="C27:AA27"/>
    <mergeCell ref="AE27:AF27"/>
    <mergeCell ref="B28:AA28"/>
    <mergeCell ref="AB28:AF28"/>
    <mergeCell ref="B30:AF30"/>
    <mergeCell ref="B31:AA31"/>
    <mergeCell ref="AB31:AF31"/>
    <mergeCell ref="C33:AA33"/>
    <mergeCell ref="AE33:AF33"/>
    <mergeCell ref="B34:AA34"/>
    <mergeCell ref="AB34:AF34"/>
    <mergeCell ref="B36:AA36"/>
    <mergeCell ref="AB36:AF36"/>
    <mergeCell ref="B37:AF37"/>
    <mergeCell ref="B38:AF38"/>
    <mergeCell ref="B40:AF40"/>
    <mergeCell ref="B41:M41"/>
    <mergeCell ref="O41:Z41"/>
    <mergeCell ref="AB41:AF41"/>
    <mergeCell ref="B48:K48"/>
    <mergeCell ref="L48:T48"/>
    <mergeCell ref="U48:AB48"/>
    <mergeCell ref="AC48:AF48"/>
    <mergeCell ref="B42:M42"/>
    <mergeCell ref="O42:Z42"/>
    <mergeCell ref="AB42:AF42"/>
    <mergeCell ref="B43:M43"/>
    <mergeCell ref="O43:Z43"/>
    <mergeCell ref="AB43:AF43"/>
    <mergeCell ref="B45:AF45"/>
    <mergeCell ref="B46:N46"/>
    <mergeCell ref="Q46:Y46"/>
    <mergeCell ref="AB46:AF46"/>
    <mergeCell ref="B47:AF47"/>
    <mergeCell ref="B55:F56"/>
    <mergeCell ref="G55:S56"/>
    <mergeCell ref="T55:W56"/>
    <mergeCell ref="X55:AF56"/>
    <mergeCell ref="B49:AF49"/>
    <mergeCell ref="B50:S51"/>
    <mergeCell ref="T50:X52"/>
    <mergeCell ref="Y50:AC52"/>
    <mergeCell ref="AD50:AF52"/>
    <mergeCell ref="B52:J52"/>
    <mergeCell ref="K52:S52"/>
    <mergeCell ref="B53:J53"/>
    <mergeCell ref="K53:S53"/>
    <mergeCell ref="T53:X53"/>
    <mergeCell ref="Y53:AC53"/>
    <mergeCell ref="AD53:AF53"/>
  </mergeCells>
  <conditionalFormatting sqref="L48 AD29 AB28 AB34 AB36">
    <cfRule type="cellIs" dxfId="14" priority="13" operator="between">
      <formula>0.01</formula>
      <formula>0.59</formula>
    </cfRule>
    <cfRule type="cellIs" dxfId="13" priority="14" operator="between">
      <formula>0.6</formula>
      <formula>0.79</formula>
    </cfRule>
    <cfRule type="cellIs" dxfId="12" priority="15" operator="between">
      <formula>0.8</formula>
      <formula>1</formula>
    </cfRule>
  </conditionalFormatting>
  <conditionalFormatting sqref="Y53">
    <cfRule type="cellIs" dxfId="11" priority="10" stopIfTrue="1" operator="equal">
      <formula>"alta"</formula>
    </cfRule>
    <cfRule type="cellIs" dxfId="10" priority="11" stopIfTrue="1" operator="equal">
      <formula>"media"</formula>
    </cfRule>
    <cfRule type="cellIs" dxfId="9" priority="12" stopIfTrue="1" operator="equal">
      <formula>"baja"</formula>
    </cfRule>
  </conditionalFormatting>
  <conditionalFormatting sqref="AC48">
    <cfRule type="cellIs" dxfId="8" priority="4" operator="between">
      <formula>0.01</formula>
      <formula>0.59</formula>
    </cfRule>
    <cfRule type="cellIs" dxfId="7" priority="5" operator="between">
      <formula>0.6</formula>
      <formula>0.79</formula>
    </cfRule>
    <cfRule type="cellIs" dxfId="6" priority="6" operator="between">
      <formula>0.8</formula>
      <formula>1</formula>
    </cfRule>
  </conditionalFormatting>
  <conditionalFormatting sqref="AD35">
    <cfRule type="cellIs" dxfId="5" priority="1" operator="between">
      <formula>0.01</formula>
      <formula>0.59</formula>
    </cfRule>
    <cfRule type="cellIs" dxfId="4" priority="2" operator="between">
      <formula>0.6</formula>
      <formula>0.79</formula>
    </cfRule>
    <cfRule type="cellIs" dxfId="3" priority="3" operator="between">
      <formula>0.8</formula>
      <formula>1</formula>
    </cfRule>
  </conditionalFormatting>
  <dataValidations count="3">
    <dataValidation type="list" allowBlank="1" showErrorMessage="1" sqref="AC32:AC33" xr:uid="{00000000-0002-0000-4100-000000000000}">
      <formula1>"0,1,2,3"</formula1>
    </dataValidation>
    <dataValidation type="list" allowBlank="1" showErrorMessage="1" sqref="AC21:AC23 AC25:AC27" xr:uid="{00000000-0002-0000-4100-000001000000}">
      <formula1>"1,0"</formula1>
    </dataValidation>
    <dataValidation allowBlank="1" showErrorMessage="1" sqref="AD32:AD33 AD21:AD23 AD25:AD27" xr:uid="{00000000-0002-0000-4100-000002000000}"/>
  </dataValidations>
  <printOptions horizontalCentered="1" verticalCentered="1"/>
  <pageMargins left="0" right="0.23622047244094491" top="0" bottom="0" header="0" footer="0"/>
  <pageSetup scale="5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7" operator="containsText" id="{8AFF3485-F2DE-476B-B0F5-1E45A530150D}">
            <xm:f>NOT(ISERROR(SEARCH('LISTAS Y CRITERIOS CRITICIDAD'!$C$20,AD53)))</xm:f>
            <xm:f>'LISTAS Y CRITERIOS CRITICIDAD'!$C$20</xm:f>
            <x14:dxf>
              <fill>
                <patternFill patternType="solid">
                  <fgColor auto="1"/>
                  <bgColor rgb="FF92D050"/>
                </patternFill>
              </fill>
            </x14:dxf>
          </x14:cfRule>
          <x14:cfRule type="containsText" priority="8" operator="containsText" id="{5E14DA74-AE9A-4D0A-9B67-7D9FDC5A01A0}">
            <xm:f>NOT(ISERROR(SEARCH('LISTAS Y CRITERIOS CRITICIDAD'!$C$18,AD53)))</xm:f>
            <xm:f>'LISTAS Y CRITERIOS CRITICIDAD'!$C$18</xm:f>
            <x14:dxf>
              <fill>
                <patternFill patternType="solid">
                  <fgColor auto="1"/>
                  <bgColor rgb="FFFF0000"/>
                </patternFill>
              </fill>
            </x14:dxf>
          </x14:cfRule>
          <x14:cfRule type="containsText" priority="9" operator="containsText" id="{D9B8D4FE-24F0-473F-81E1-80BC310A71E7}">
            <xm:f>NOT(ISERROR(SEARCH('LISTAS Y CRITERIOS CRITICIDAD'!$C$19,AD53)))</xm:f>
            <xm:f>'LISTAS Y CRITERIOS CRITICIDAD'!$C$19</xm:f>
            <x14:dxf>
              <fill>
                <patternFill patternType="solid">
                  <fgColor auto="1"/>
                  <bgColor rgb="FFFFFF00"/>
                </patternFill>
              </fill>
            </x14:dxf>
          </x14:cfRule>
          <xm:sqref>AD53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4100-000003000000}">
          <x14:formula1>
            <xm:f>'LISTAS Y CRITERIOS CRITICIDAD'!$F$7:$F$10</xm:f>
          </x14:formula1>
          <xm:sqref>B53:J53</xm:sqref>
        </x14:dataValidation>
        <x14:dataValidation type="list" allowBlank="1" showInputMessage="1" showErrorMessage="1" xr:uid="{00000000-0002-0000-4100-000004000000}">
          <x14:formula1>
            <xm:f>'LISTAS Y CRITERIOS CRITICIDAD'!$F$15:$F$17</xm:f>
          </x14:formula1>
          <xm:sqref>K53:S53</xm:sqref>
        </x14:dataValidation>
      </x14:dataValidation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 codeName="Hoja12">
    <tabColor theme="0" tint="-0.14999847407452621"/>
    <pageSetUpPr fitToPage="1"/>
  </sheetPr>
  <dimension ref="A1:K23"/>
  <sheetViews>
    <sheetView showGridLines="0" view="pageBreakPreview" zoomScaleNormal="80" zoomScaleSheetLayoutView="100" workbookViewId="0">
      <selection sqref="A1:C3"/>
    </sheetView>
  </sheetViews>
  <sheetFormatPr defaultColWidth="23.28515625" defaultRowHeight="14.25"/>
  <cols>
    <col min="1" max="1" width="21.140625" style="18" customWidth="1"/>
    <col min="2" max="2" width="20.140625" style="18" customWidth="1"/>
    <col min="3" max="3" width="39.85546875" style="18" customWidth="1"/>
    <col min="4" max="4" width="33.85546875" style="18" customWidth="1"/>
    <col min="5" max="5" width="8.5703125" style="18" customWidth="1"/>
    <col min="6" max="6" width="20.7109375" style="18" customWidth="1"/>
    <col min="7" max="7" width="19.140625" style="18" customWidth="1"/>
    <col min="8" max="8" width="23.140625" style="18" customWidth="1"/>
    <col min="9" max="9" width="15.42578125" style="18" customWidth="1"/>
    <col min="10" max="10" width="13.42578125" style="18" customWidth="1"/>
    <col min="11" max="11" width="42.140625" style="18" customWidth="1"/>
    <col min="12" max="16384" width="23.28515625" style="18"/>
  </cols>
  <sheetData>
    <row r="1" spans="1:11" s="1" customFormat="1" ht="26.1" customHeight="1">
      <c r="A1" s="185"/>
      <c r="B1" s="185"/>
      <c r="C1" s="186"/>
      <c r="D1" s="389" t="s">
        <v>3</v>
      </c>
      <c r="E1" s="390"/>
      <c r="F1" s="390"/>
      <c r="G1" s="390"/>
      <c r="H1" s="390"/>
      <c r="I1" s="390"/>
      <c r="J1" s="390"/>
      <c r="K1" s="390"/>
    </row>
    <row r="2" spans="1:11" s="1" customFormat="1" ht="21.95" customHeight="1" thickBot="1">
      <c r="A2" s="188"/>
      <c r="B2" s="188"/>
      <c r="C2" s="189"/>
      <c r="D2" s="391"/>
      <c r="E2" s="392"/>
      <c r="F2" s="392"/>
      <c r="G2" s="392"/>
      <c r="H2" s="392"/>
      <c r="I2" s="392"/>
      <c r="J2" s="392"/>
      <c r="K2" s="392"/>
    </row>
    <row r="3" spans="1:11" s="1" customFormat="1" ht="30.95" customHeight="1" thickBot="1">
      <c r="A3" s="191"/>
      <c r="B3" s="191"/>
      <c r="C3" s="192"/>
      <c r="D3" s="199" t="s">
        <v>1</v>
      </c>
      <c r="E3" s="200"/>
      <c r="F3" s="200"/>
      <c r="G3" s="200"/>
      <c r="H3" s="200" t="s">
        <v>2</v>
      </c>
      <c r="I3" s="200"/>
      <c r="J3" s="200"/>
      <c r="K3" s="200"/>
    </row>
    <row r="4" spans="1:11" s="17" customFormat="1" ht="15" customHeight="1" thickBot="1">
      <c r="A4" s="18"/>
      <c r="B4" s="18"/>
      <c r="C4" s="37"/>
      <c r="D4" s="37"/>
      <c r="E4" s="37"/>
      <c r="F4" s="37"/>
      <c r="G4" s="37"/>
      <c r="H4" s="37"/>
      <c r="I4" s="18"/>
      <c r="J4" s="18"/>
      <c r="K4" s="18"/>
    </row>
    <row r="5" spans="1:11">
      <c r="A5" s="362" t="s">
        <v>980</v>
      </c>
      <c r="B5" s="363"/>
      <c r="C5" s="363"/>
      <c r="D5" s="363"/>
      <c r="E5" s="363"/>
      <c r="F5" s="363"/>
      <c r="G5" s="363"/>
      <c r="H5" s="363"/>
      <c r="I5" s="363"/>
      <c r="J5" s="363"/>
      <c r="K5" s="364"/>
    </row>
    <row r="6" spans="1:11" ht="15.75" customHeight="1" thickBot="1">
      <c r="A6" s="365"/>
      <c r="B6" s="366"/>
      <c r="C6" s="366"/>
      <c r="D6" s="366"/>
      <c r="E6" s="366"/>
      <c r="F6" s="366"/>
      <c r="G6" s="366"/>
      <c r="H6" s="366"/>
      <c r="I6" s="366"/>
      <c r="J6" s="366"/>
      <c r="K6" s="367"/>
    </row>
    <row r="7" spans="1:11" ht="15.75" customHeight="1" thickBot="1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15.75" customHeight="1" thickBot="1">
      <c r="A8" s="386" t="s">
        <v>981</v>
      </c>
      <c r="B8" s="387"/>
      <c r="C8" s="387"/>
      <c r="D8" s="388"/>
      <c r="E8" s="37"/>
      <c r="F8" s="37"/>
      <c r="G8" s="37"/>
      <c r="H8" s="37"/>
      <c r="I8" s="37"/>
      <c r="J8" s="37"/>
      <c r="K8" s="37"/>
    </row>
    <row r="9" spans="1:11" ht="37.5" customHeight="1">
      <c r="A9" s="368" t="s">
        <v>982</v>
      </c>
      <c r="B9" s="369"/>
      <c r="C9" s="369"/>
      <c r="D9" s="370"/>
    </row>
    <row r="10" spans="1:11" ht="24.75" customHeight="1" thickBot="1">
      <c r="A10" s="371"/>
      <c r="B10" s="372"/>
      <c r="C10" s="372"/>
      <c r="D10" s="373"/>
      <c r="F10" s="37"/>
      <c r="G10" s="37"/>
      <c r="H10" s="37"/>
      <c r="I10" s="374"/>
      <c r="J10" s="374"/>
      <c r="K10" s="374"/>
    </row>
    <row r="11" spans="1:11" ht="42" customHeight="1" thickBot="1">
      <c r="A11" s="27" t="s">
        <v>983</v>
      </c>
      <c r="B11" s="38" t="s">
        <v>984</v>
      </c>
      <c r="C11" s="375" t="s">
        <v>985</v>
      </c>
      <c r="D11" s="376"/>
      <c r="F11" s="37"/>
      <c r="G11" s="37"/>
      <c r="H11" s="37"/>
      <c r="I11" s="35"/>
      <c r="J11" s="35"/>
      <c r="K11" s="35"/>
    </row>
    <row r="12" spans="1:11" ht="44.25" customHeight="1" thickBot="1">
      <c r="A12" s="39">
        <v>1</v>
      </c>
      <c r="B12" s="40" t="s">
        <v>986</v>
      </c>
      <c r="C12" s="377" t="s">
        <v>987</v>
      </c>
      <c r="D12" s="378"/>
      <c r="F12" s="362" t="s">
        <v>988</v>
      </c>
      <c r="G12" s="363"/>
      <c r="H12" s="364"/>
      <c r="I12" s="382" t="s">
        <v>25</v>
      </c>
      <c r="J12" s="382"/>
      <c r="K12" s="376"/>
    </row>
    <row r="13" spans="1:11" ht="41.25" customHeight="1" thickBot="1">
      <c r="A13" s="39">
        <v>2</v>
      </c>
      <c r="B13" s="40" t="s">
        <v>989</v>
      </c>
      <c r="C13" s="377" t="s">
        <v>990</v>
      </c>
      <c r="D13" s="378"/>
      <c r="F13" s="379"/>
      <c r="G13" s="380"/>
      <c r="H13" s="381"/>
      <c r="I13" s="28" t="s">
        <v>991</v>
      </c>
      <c r="J13" s="28" t="s">
        <v>992</v>
      </c>
      <c r="K13" s="28" t="s">
        <v>993</v>
      </c>
    </row>
    <row r="14" spans="1:11" ht="21.75" customHeight="1" thickBot="1">
      <c r="A14" s="383">
        <v>3</v>
      </c>
      <c r="B14" s="383" t="s">
        <v>994</v>
      </c>
      <c r="C14" s="399" t="s">
        <v>995</v>
      </c>
      <c r="D14" s="400"/>
      <c r="F14" s="365"/>
      <c r="G14" s="366"/>
      <c r="H14" s="367"/>
      <c r="I14" s="19">
        <v>1</v>
      </c>
      <c r="J14" s="19">
        <v>2</v>
      </c>
      <c r="K14" s="19">
        <v>3</v>
      </c>
    </row>
    <row r="15" spans="1:11" ht="42" customHeight="1" thickBot="1">
      <c r="A15" s="384"/>
      <c r="B15" s="384"/>
      <c r="C15" s="401"/>
      <c r="D15" s="402"/>
      <c r="F15" s="405" t="s">
        <v>24</v>
      </c>
      <c r="G15" s="36" t="s">
        <v>994</v>
      </c>
      <c r="H15" s="36">
        <v>3</v>
      </c>
      <c r="I15" s="20">
        <v>3</v>
      </c>
      <c r="J15" s="21">
        <v>6</v>
      </c>
      <c r="K15" s="21">
        <v>9</v>
      </c>
    </row>
    <row r="16" spans="1:11" ht="30.75" thickBot="1">
      <c r="A16" s="385"/>
      <c r="B16" s="385"/>
      <c r="C16" s="403"/>
      <c r="D16" s="404"/>
      <c r="F16" s="405"/>
      <c r="G16" s="36" t="s">
        <v>989</v>
      </c>
      <c r="H16" s="36">
        <v>2</v>
      </c>
      <c r="I16" s="22">
        <v>2</v>
      </c>
      <c r="J16" s="20">
        <v>4</v>
      </c>
      <c r="K16" s="21">
        <v>6</v>
      </c>
    </row>
    <row r="17" spans="1:11" ht="32.25" customHeight="1" thickBot="1">
      <c r="F17" s="406"/>
      <c r="G17" s="16" t="s">
        <v>986</v>
      </c>
      <c r="H17" s="16">
        <v>1</v>
      </c>
      <c r="I17" s="23">
        <v>1</v>
      </c>
      <c r="J17" s="23">
        <v>2</v>
      </c>
      <c r="K17" s="24">
        <v>3</v>
      </c>
    </row>
    <row r="18" spans="1:11" ht="41.25" customHeight="1" thickTop="1" thickBot="1">
      <c r="A18" s="386" t="s">
        <v>996</v>
      </c>
      <c r="B18" s="387"/>
      <c r="C18" s="387"/>
      <c r="D18" s="388"/>
      <c r="F18" s="410" t="s">
        <v>997</v>
      </c>
      <c r="G18" s="358" t="s">
        <v>998</v>
      </c>
      <c r="H18" s="360" t="s">
        <v>999</v>
      </c>
      <c r="I18" s="352" t="s">
        <v>1000</v>
      </c>
      <c r="J18" s="353"/>
      <c r="K18" s="354"/>
    </row>
    <row r="19" spans="1:11" ht="36.75" customHeight="1" thickBot="1">
      <c r="A19" s="407" t="s">
        <v>1001</v>
      </c>
      <c r="B19" s="408"/>
      <c r="C19" s="408"/>
      <c r="D19" s="409"/>
      <c r="F19" s="411"/>
      <c r="G19" s="359"/>
      <c r="H19" s="361"/>
      <c r="I19" s="355"/>
      <c r="J19" s="356"/>
      <c r="K19" s="357"/>
    </row>
    <row r="20" spans="1:11" ht="41.25" customHeight="1" thickTop="1" thickBot="1">
      <c r="A20" s="27" t="s">
        <v>1002</v>
      </c>
      <c r="B20" s="38" t="s">
        <v>1003</v>
      </c>
      <c r="C20" s="375" t="s">
        <v>985</v>
      </c>
      <c r="D20" s="376"/>
      <c r="F20" s="412" t="s">
        <v>1004</v>
      </c>
      <c r="G20" s="25" t="s">
        <v>909</v>
      </c>
      <c r="H20" s="9" t="s">
        <v>1005</v>
      </c>
      <c r="I20" s="393" t="s">
        <v>1006</v>
      </c>
      <c r="J20" s="394"/>
      <c r="K20" s="395"/>
    </row>
    <row r="21" spans="1:11" ht="48.75" customHeight="1" thickBot="1">
      <c r="A21" s="39">
        <v>1</v>
      </c>
      <c r="B21" s="40" t="s">
        <v>991</v>
      </c>
      <c r="C21" s="377" t="s">
        <v>1007</v>
      </c>
      <c r="D21" s="378"/>
      <c r="F21" s="411"/>
      <c r="G21" s="26" t="s">
        <v>1008</v>
      </c>
      <c r="H21" s="10" t="s">
        <v>1009</v>
      </c>
      <c r="I21" s="396" t="s">
        <v>1010</v>
      </c>
      <c r="J21" s="397"/>
      <c r="K21" s="398"/>
    </row>
    <row r="22" spans="1:11" ht="48.75" customHeight="1" thickBot="1">
      <c r="A22" s="39">
        <v>2</v>
      </c>
      <c r="B22" s="40" t="s">
        <v>992</v>
      </c>
      <c r="C22" s="377" t="s">
        <v>1011</v>
      </c>
      <c r="D22" s="378"/>
      <c r="F22" s="37"/>
      <c r="G22" s="37"/>
    </row>
    <row r="23" spans="1:11" ht="93.75" customHeight="1" thickBot="1">
      <c r="A23" s="39">
        <v>3</v>
      </c>
      <c r="B23" s="40" t="s">
        <v>1012</v>
      </c>
      <c r="C23" s="377" t="s">
        <v>1013</v>
      </c>
      <c r="D23" s="378"/>
    </row>
  </sheetData>
  <mergeCells count="30">
    <mergeCell ref="A1:C3"/>
    <mergeCell ref="D1:K2"/>
    <mergeCell ref="D3:G3"/>
    <mergeCell ref="H3:K3"/>
    <mergeCell ref="C23:D23"/>
    <mergeCell ref="C22:D22"/>
    <mergeCell ref="A18:D18"/>
    <mergeCell ref="I20:K20"/>
    <mergeCell ref="C21:D21"/>
    <mergeCell ref="I21:K21"/>
    <mergeCell ref="C14:D16"/>
    <mergeCell ref="F15:F17"/>
    <mergeCell ref="A19:D19"/>
    <mergeCell ref="F18:F19"/>
    <mergeCell ref="C20:D20"/>
    <mergeCell ref="F20:F21"/>
    <mergeCell ref="I18:K19"/>
    <mergeCell ref="G18:G19"/>
    <mergeCell ref="H18:H19"/>
    <mergeCell ref="A5:K6"/>
    <mergeCell ref="A9:D10"/>
    <mergeCell ref="I10:K10"/>
    <mergeCell ref="C11:D11"/>
    <mergeCell ref="C12:D12"/>
    <mergeCell ref="F12:H14"/>
    <mergeCell ref="I12:K12"/>
    <mergeCell ref="C13:D13"/>
    <mergeCell ref="A14:A16"/>
    <mergeCell ref="B14:B16"/>
    <mergeCell ref="A8:D8"/>
  </mergeCells>
  <pageMargins left="0.7" right="0.7" top="0.75" bottom="0.75" header="0.3" footer="0.3"/>
  <pageSetup scale="47" fitToHeight="0" orientation="landscape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Hoja4"/>
  <dimension ref="A1:P32"/>
  <sheetViews>
    <sheetView showGridLines="0" view="pageBreakPreview" zoomScaleNormal="100" zoomScaleSheetLayoutView="100" workbookViewId="0"/>
  </sheetViews>
  <sheetFormatPr defaultColWidth="11.42578125" defaultRowHeight="42.75" customHeight="1"/>
  <cols>
    <col min="1" max="1" width="82.42578125" style="4" customWidth="1"/>
    <col min="2" max="2" width="11.42578125" style="29"/>
    <col min="3" max="3" width="52.7109375" style="29" customWidth="1"/>
    <col min="4" max="5" width="11.42578125" style="29"/>
    <col min="6" max="6" width="16.85546875" style="29" customWidth="1"/>
    <col min="7" max="7" width="21.140625" style="29" customWidth="1"/>
    <col min="8" max="8" width="11.42578125" style="29"/>
    <col min="9" max="9" width="56.7109375" style="29" customWidth="1"/>
    <col min="10" max="10" width="11.42578125" style="29"/>
    <col min="11" max="11" width="24.140625" style="29" customWidth="1"/>
    <col min="12" max="12" width="19.7109375" style="29" customWidth="1"/>
    <col min="13" max="13" width="18" style="29" customWidth="1"/>
    <col min="14" max="14" width="13.28515625" style="29" customWidth="1"/>
    <col min="15" max="15" width="25.5703125" style="29" customWidth="1"/>
    <col min="16" max="16" width="25.85546875" style="29" customWidth="1"/>
    <col min="17" max="16384" width="11.42578125" style="29"/>
  </cols>
  <sheetData>
    <row r="1" spans="1:16" ht="42.75" customHeight="1">
      <c r="A1" s="69" t="s">
        <v>16</v>
      </c>
      <c r="C1" s="69" t="s">
        <v>5</v>
      </c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6" ht="42.75" customHeight="1" thickBot="1">
      <c r="A2" s="70" t="s">
        <v>21</v>
      </c>
      <c r="C2" s="71" t="s">
        <v>48</v>
      </c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</row>
    <row r="3" spans="1:16" ht="42.75" customHeight="1" thickBot="1">
      <c r="A3" s="71" t="s">
        <v>1014</v>
      </c>
      <c r="C3" s="72" t="s">
        <v>26</v>
      </c>
      <c r="F3" s="386" t="s">
        <v>981</v>
      </c>
      <c r="G3" s="387"/>
      <c r="H3" s="387"/>
      <c r="I3" s="388"/>
      <c r="J3" s="37"/>
      <c r="K3" s="37"/>
      <c r="L3" s="37"/>
      <c r="M3" s="37"/>
      <c r="N3" s="37"/>
      <c r="O3" s="37"/>
      <c r="P3" s="37"/>
    </row>
    <row r="4" spans="1:16" ht="42.75" customHeight="1">
      <c r="A4" s="71" t="s">
        <v>1015</v>
      </c>
      <c r="F4" s="368" t="s">
        <v>982</v>
      </c>
      <c r="G4" s="369"/>
      <c r="H4" s="369"/>
      <c r="I4" s="370"/>
      <c r="J4" s="18"/>
      <c r="K4" s="18"/>
      <c r="L4" s="18"/>
      <c r="M4" s="18"/>
      <c r="N4" s="18"/>
      <c r="O4" s="18"/>
      <c r="P4" s="18"/>
    </row>
    <row r="5" spans="1:16" ht="42.75" customHeight="1" thickBot="1">
      <c r="A5" s="71" t="s">
        <v>35</v>
      </c>
      <c r="F5" s="371"/>
      <c r="G5" s="372"/>
      <c r="H5" s="372"/>
      <c r="I5" s="373"/>
      <c r="J5" s="18"/>
      <c r="K5" s="37"/>
      <c r="L5" s="37"/>
      <c r="M5" s="37"/>
      <c r="N5" s="374"/>
      <c r="O5" s="374"/>
      <c r="P5" s="374"/>
    </row>
    <row r="6" spans="1:16" ht="42.75" customHeight="1" thickBot="1">
      <c r="A6" s="71" t="s">
        <v>797</v>
      </c>
      <c r="C6" s="69" t="s">
        <v>15</v>
      </c>
      <c r="F6" s="27" t="s">
        <v>983</v>
      </c>
      <c r="G6" s="38" t="s">
        <v>984</v>
      </c>
      <c r="H6" s="375" t="s">
        <v>985</v>
      </c>
      <c r="I6" s="376"/>
      <c r="J6" s="18"/>
      <c r="K6" s="37"/>
      <c r="L6" s="37"/>
      <c r="M6" s="37"/>
      <c r="N6" s="35"/>
      <c r="O6" s="35"/>
      <c r="P6" s="35"/>
    </row>
    <row r="7" spans="1:16" ht="42.75" customHeight="1" thickBot="1">
      <c r="A7" s="71" t="s">
        <v>1016</v>
      </c>
      <c r="C7" s="71" t="s">
        <v>21</v>
      </c>
      <c r="F7" s="39">
        <v>1</v>
      </c>
      <c r="G7" s="40" t="s">
        <v>986</v>
      </c>
      <c r="H7" s="377" t="s">
        <v>987</v>
      </c>
      <c r="I7" s="378"/>
      <c r="J7" s="18"/>
      <c r="K7" s="362" t="s">
        <v>988</v>
      </c>
      <c r="L7" s="363"/>
      <c r="M7" s="364"/>
      <c r="N7" s="375" t="s">
        <v>25</v>
      </c>
      <c r="O7" s="382"/>
      <c r="P7" s="376"/>
    </row>
    <row r="8" spans="1:16" ht="42.75" customHeight="1" thickBot="1">
      <c r="A8" s="71" t="s">
        <v>187</v>
      </c>
      <c r="C8" s="71" t="s">
        <v>322</v>
      </c>
      <c r="F8" s="39">
        <v>2</v>
      </c>
      <c r="G8" s="40" t="s">
        <v>989</v>
      </c>
      <c r="H8" s="377" t="s">
        <v>990</v>
      </c>
      <c r="I8" s="378"/>
      <c r="J8" s="18"/>
      <c r="K8" s="379"/>
      <c r="L8" s="380"/>
      <c r="M8" s="381"/>
      <c r="N8" s="28" t="s">
        <v>991</v>
      </c>
      <c r="O8" s="28" t="s">
        <v>992</v>
      </c>
      <c r="P8" s="28" t="s">
        <v>993</v>
      </c>
    </row>
    <row r="9" spans="1:16" ht="42.75" customHeight="1" thickBot="1">
      <c r="A9" s="71" t="s">
        <v>36</v>
      </c>
      <c r="C9" s="71" t="s">
        <v>23</v>
      </c>
      <c r="F9" s="383">
        <v>3</v>
      </c>
      <c r="G9" s="383" t="s">
        <v>994</v>
      </c>
      <c r="H9" s="399" t="s">
        <v>995</v>
      </c>
      <c r="I9" s="400"/>
      <c r="J9" s="18"/>
      <c r="K9" s="365"/>
      <c r="L9" s="366"/>
      <c r="M9" s="367"/>
      <c r="N9" s="19">
        <v>1</v>
      </c>
      <c r="O9" s="19">
        <v>2</v>
      </c>
      <c r="P9" s="19">
        <v>3</v>
      </c>
    </row>
    <row r="10" spans="1:16" ht="42.75" customHeight="1" thickBot="1">
      <c r="A10" s="70" t="s">
        <v>1017</v>
      </c>
      <c r="C10" s="71" t="s">
        <v>34</v>
      </c>
      <c r="F10" s="385"/>
      <c r="G10" s="385"/>
      <c r="H10" s="403"/>
      <c r="I10" s="404"/>
      <c r="J10" s="18"/>
      <c r="K10" s="428" t="s">
        <v>24</v>
      </c>
      <c r="L10" s="36" t="s">
        <v>994</v>
      </c>
      <c r="M10" s="36">
        <v>3</v>
      </c>
      <c r="N10" s="20">
        <v>3</v>
      </c>
      <c r="O10" s="21">
        <v>6</v>
      </c>
      <c r="P10" s="21">
        <v>9</v>
      </c>
    </row>
    <row r="11" spans="1:16" ht="42.75" customHeight="1" thickBot="1">
      <c r="A11" s="71" t="s">
        <v>196</v>
      </c>
      <c r="C11" s="71" t="s">
        <v>79</v>
      </c>
      <c r="F11" s="18"/>
      <c r="G11" s="18"/>
      <c r="H11" s="18"/>
      <c r="I11" s="18"/>
      <c r="J11" s="18"/>
      <c r="K11" s="405"/>
      <c r="L11" s="36" t="s">
        <v>989</v>
      </c>
      <c r="M11" s="36">
        <v>2</v>
      </c>
      <c r="N11" s="22">
        <v>2</v>
      </c>
      <c r="O11" s="20">
        <v>4</v>
      </c>
      <c r="P11" s="21">
        <v>6</v>
      </c>
    </row>
    <row r="12" spans="1:16" ht="42.75" customHeight="1" thickBot="1">
      <c r="A12" s="71" t="s">
        <v>688</v>
      </c>
      <c r="C12" s="71" t="s">
        <v>195</v>
      </c>
      <c r="F12" s="386" t="s">
        <v>996</v>
      </c>
      <c r="G12" s="387"/>
      <c r="H12" s="387"/>
      <c r="I12" s="388"/>
      <c r="J12" s="18"/>
      <c r="K12" s="406"/>
      <c r="L12" s="16" t="s">
        <v>986</v>
      </c>
      <c r="M12" s="16">
        <v>1</v>
      </c>
      <c r="N12" s="23">
        <v>1</v>
      </c>
      <c r="O12" s="23">
        <v>2</v>
      </c>
      <c r="P12" s="24">
        <v>3</v>
      </c>
    </row>
    <row r="13" spans="1:16" ht="42.75" customHeight="1" thickTop="1" thickBot="1">
      <c r="A13" s="71" t="s">
        <v>740</v>
      </c>
      <c r="C13" s="71" t="s">
        <v>687</v>
      </c>
      <c r="F13" s="407" t="s">
        <v>1001</v>
      </c>
      <c r="G13" s="408"/>
      <c r="H13" s="408"/>
      <c r="I13" s="409"/>
      <c r="J13" s="18"/>
      <c r="K13" s="429" t="s">
        <v>997</v>
      </c>
      <c r="L13" s="418" t="s">
        <v>998</v>
      </c>
      <c r="M13" s="420" t="s">
        <v>999</v>
      </c>
      <c r="N13" s="422" t="s">
        <v>1000</v>
      </c>
      <c r="O13" s="423"/>
      <c r="P13" s="424"/>
    </row>
    <row r="14" spans="1:16" ht="42.75" customHeight="1" thickBot="1">
      <c r="A14" s="71" t="s">
        <v>47</v>
      </c>
      <c r="C14" s="72" t="s">
        <v>36</v>
      </c>
      <c r="F14" s="27" t="s">
        <v>1002</v>
      </c>
      <c r="G14" s="38" t="s">
        <v>1003</v>
      </c>
      <c r="H14" s="375" t="s">
        <v>985</v>
      </c>
      <c r="I14" s="376"/>
      <c r="J14" s="18"/>
      <c r="K14" s="430"/>
      <c r="L14" s="419"/>
      <c r="M14" s="421"/>
      <c r="N14" s="425"/>
      <c r="O14" s="426"/>
      <c r="P14" s="427"/>
    </row>
    <row r="15" spans="1:16" ht="42.75" customHeight="1" thickTop="1" thickBot="1">
      <c r="A15" s="71" t="s">
        <v>106</v>
      </c>
      <c r="F15" s="39">
        <v>1</v>
      </c>
      <c r="G15" s="40" t="s">
        <v>991</v>
      </c>
      <c r="H15" s="377" t="s">
        <v>1007</v>
      </c>
      <c r="I15" s="378"/>
      <c r="J15" s="18"/>
      <c r="K15" s="429" t="s">
        <v>1004</v>
      </c>
      <c r="L15" s="25" t="s">
        <v>909</v>
      </c>
      <c r="M15" s="9" t="s">
        <v>1005</v>
      </c>
      <c r="N15" s="393" t="s">
        <v>1006</v>
      </c>
      <c r="O15" s="394"/>
      <c r="P15" s="395"/>
    </row>
    <row r="16" spans="1:16" ht="42.75" customHeight="1" thickBot="1">
      <c r="A16" s="71" t="s">
        <v>301</v>
      </c>
      <c r="F16" s="39">
        <v>2</v>
      </c>
      <c r="G16" s="40" t="s">
        <v>992</v>
      </c>
      <c r="H16" s="377" t="s">
        <v>1011</v>
      </c>
      <c r="I16" s="378"/>
      <c r="J16" s="18"/>
      <c r="K16" s="430"/>
      <c r="L16" s="26" t="s">
        <v>1008</v>
      </c>
      <c r="M16" s="10" t="s">
        <v>1009</v>
      </c>
      <c r="N16" s="396" t="s">
        <v>1010</v>
      </c>
      <c r="O16" s="397"/>
      <c r="P16" s="398"/>
    </row>
    <row r="17" spans="1:16" ht="42.75" customHeight="1" thickBot="1">
      <c r="A17" s="71" t="s">
        <v>650</v>
      </c>
      <c r="C17" s="69" t="s">
        <v>20</v>
      </c>
      <c r="F17" s="39">
        <v>3</v>
      </c>
      <c r="G17" s="40" t="s">
        <v>1012</v>
      </c>
      <c r="H17" s="377" t="s">
        <v>1013</v>
      </c>
      <c r="I17" s="378"/>
      <c r="J17" s="18"/>
    </row>
    <row r="18" spans="1:16" ht="42.75" customHeight="1">
      <c r="A18" s="71" t="s">
        <v>643</v>
      </c>
      <c r="C18" s="71" t="s">
        <v>1018</v>
      </c>
      <c r="J18" s="18"/>
      <c r="K18" s="37"/>
      <c r="L18" s="37"/>
      <c r="M18" s="18"/>
      <c r="N18" s="18"/>
      <c r="O18" s="18"/>
      <c r="P18" s="18"/>
    </row>
    <row r="19" spans="1:16" ht="42.75" customHeight="1">
      <c r="A19" s="71" t="s">
        <v>323</v>
      </c>
      <c r="C19" s="71" t="s">
        <v>1019</v>
      </c>
      <c r="J19" s="18"/>
      <c r="K19" s="18"/>
      <c r="L19" s="18"/>
      <c r="M19" s="18"/>
      <c r="N19" s="18"/>
      <c r="O19" s="18"/>
      <c r="P19" s="18"/>
    </row>
    <row r="20" spans="1:16" ht="42.75" customHeight="1">
      <c r="A20" s="71" t="s">
        <v>36</v>
      </c>
      <c r="C20" s="71" t="s">
        <v>1020</v>
      </c>
    </row>
    <row r="21" spans="1:16" ht="42.75" customHeight="1" thickBot="1">
      <c r="A21" s="70" t="s">
        <v>23</v>
      </c>
      <c r="C21" s="72" t="s">
        <v>36</v>
      </c>
    </row>
    <row r="22" spans="1:16" ht="42.75" customHeight="1">
      <c r="A22" s="71" t="s">
        <v>1021</v>
      </c>
    </row>
    <row r="23" spans="1:16" ht="42.75" customHeight="1" thickBot="1">
      <c r="A23" s="71" t="s">
        <v>255</v>
      </c>
    </row>
    <row r="24" spans="1:16" ht="42.75" customHeight="1">
      <c r="A24" s="71" t="s">
        <v>1022</v>
      </c>
      <c r="C24" s="413" t="s">
        <v>1023</v>
      </c>
      <c r="D24" s="414"/>
      <c r="E24" s="415"/>
    </row>
    <row r="25" spans="1:16" ht="42.75" customHeight="1">
      <c r="A25" s="71" t="s">
        <v>1024</v>
      </c>
      <c r="C25" s="416" t="s">
        <v>1025</v>
      </c>
      <c r="D25" s="2">
        <v>0</v>
      </c>
      <c r="E25" s="73">
        <v>0</v>
      </c>
    </row>
    <row r="26" spans="1:16" ht="42.75" customHeight="1">
      <c r="A26" s="71" t="s">
        <v>203</v>
      </c>
      <c r="C26" s="416"/>
      <c r="D26" s="2">
        <v>1</v>
      </c>
      <c r="E26" s="73">
        <v>0.2</v>
      </c>
    </row>
    <row r="27" spans="1:16" ht="42.75" customHeight="1">
      <c r="A27" s="71" t="s">
        <v>188</v>
      </c>
      <c r="C27" s="416"/>
      <c r="D27" s="2">
        <v>2</v>
      </c>
      <c r="E27" s="73">
        <v>0.4</v>
      </c>
    </row>
    <row r="28" spans="1:16" ht="42.75" customHeight="1">
      <c r="A28" s="71" t="s">
        <v>1026</v>
      </c>
      <c r="C28" s="416"/>
      <c r="D28" s="2">
        <v>3</v>
      </c>
      <c r="E28" s="73">
        <v>0.6</v>
      </c>
    </row>
    <row r="29" spans="1:16" ht="42.75" customHeight="1">
      <c r="A29" s="71" t="s">
        <v>1027</v>
      </c>
      <c r="C29" s="416" t="s">
        <v>1028</v>
      </c>
      <c r="D29" s="2">
        <v>0</v>
      </c>
      <c r="E29" s="73">
        <v>0</v>
      </c>
    </row>
    <row r="30" spans="1:16" ht="42.75" customHeight="1" thickBot="1">
      <c r="A30" s="72" t="s">
        <v>36</v>
      </c>
      <c r="C30" s="416"/>
      <c r="D30" s="2">
        <v>1</v>
      </c>
      <c r="E30" s="73">
        <v>0.1</v>
      </c>
    </row>
    <row r="31" spans="1:16" ht="42.75" customHeight="1">
      <c r="C31" s="416"/>
      <c r="D31" s="2">
        <v>2</v>
      </c>
      <c r="E31" s="73">
        <v>0.3</v>
      </c>
    </row>
    <row r="32" spans="1:16" ht="42.75" customHeight="1" thickBot="1">
      <c r="C32" s="417"/>
      <c r="D32" s="74">
        <v>3</v>
      </c>
      <c r="E32" s="75">
        <v>0.4</v>
      </c>
    </row>
  </sheetData>
  <mergeCells count="28">
    <mergeCell ref="C24:E24"/>
    <mergeCell ref="C25:C28"/>
    <mergeCell ref="C29:C32"/>
    <mergeCell ref="N16:P16"/>
    <mergeCell ref="H9:I10"/>
    <mergeCell ref="G9:G10"/>
    <mergeCell ref="F9:F10"/>
    <mergeCell ref="H16:I16"/>
    <mergeCell ref="L13:L14"/>
    <mergeCell ref="M13:M14"/>
    <mergeCell ref="N13:P14"/>
    <mergeCell ref="N15:P15"/>
    <mergeCell ref="H17:I17"/>
    <mergeCell ref="K10:K12"/>
    <mergeCell ref="K13:K14"/>
    <mergeCell ref="K15:K16"/>
    <mergeCell ref="H14:I14"/>
    <mergeCell ref="H15:I15"/>
    <mergeCell ref="F13:I13"/>
    <mergeCell ref="F12:I12"/>
    <mergeCell ref="F3:I3"/>
    <mergeCell ref="F4:I5"/>
    <mergeCell ref="N5:P5"/>
    <mergeCell ref="H6:I6"/>
    <mergeCell ref="H7:I7"/>
    <mergeCell ref="K7:M9"/>
    <mergeCell ref="N7:P7"/>
    <mergeCell ref="H8:I8"/>
  </mergeCells>
  <pageMargins left="0.7" right="0.7" top="0.75" bottom="0.75" header="0.3" footer="0.3"/>
  <pageSetup scale="21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Hoja17">
    <tabColor theme="0" tint="-0.14999847407452621"/>
  </sheetPr>
  <dimension ref="A1:C8"/>
  <sheetViews>
    <sheetView showGridLines="0" workbookViewId="0"/>
  </sheetViews>
  <sheetFormatPr defaultColWidth="13.140625" defaultRowHeight="14.25"/>
  <cols>
    <col min="1" max="1" width="13.140625" style="29"/>
    <col min="2" max="2" width="53.28515625" style="29" customWidth="1"/>
    <col min="3" max="3" width="14.42578125" style="29" customWidth="1"/>
    <col min="4" max="16384" width="13.140625" style="29"/>
  </cols>
  <sheetData>
    <row r="1" spans="1:3" ht="15">
      <c r="A1" s="76" t="s">
        <v>1029</v>
      </c>
      <c r="B1" s="76" t="s">
        <v>1030</v>
      </c>
      <c r="C1" s="76" t="s">
        <v>1031</v>
      </c>
    </row>
    <row r="2" spans="1:3">
      <c r="A2" s="7">
        <v>1</v>
      </c>
      <c r="B2" s="32" t="s">
        <v>1032</v>
      </c>
      <c r="C2" s="33">
        <v>40198</v>
      </c>
    </row>
    <row r="3" spans="1:3" ht="28.5">
      <c r="A3" s="7">
        <v>2</v>
      </c>
      <c r="B3" s="32" t="s">
        <v>1033</v>
      </c>
      <c r="C3" s="33">
        <v>41944</v>
      </c>
    </row>
    <row r="4" spans="1:3" ht="28.5">
      <c r="A4" s="7">
        <v>3</v>
      </c>
      <c r="B4" s="15" t="s">
        <v>1034</v>
      </c>
      <c r="C4" s="33">
        <v>42065</v>
      </c>
    </row>
    <row r="5" spans="1:3" ht="28.5">
      <c r="A5" s="7">
        <v>4</v>
      </c>
      <c r="B5" s="32" t="s">
        <v>1035</v>
      </c>
      <c r="C5" s="33">
        <v>42116</v>
      </c>
    </row>
    <row r="6" spans="1:3">
      <c r="A6" s="7">
        <v>5</v>
      </c>
      <c r="B6" s="32" t="s">
        <v>1036</v>
      </c>
      <c r="C6" s="33">
        <v>42810</v>
      </c>
    </row>
    <row r="7" spans="1:3" ht="99.75">
      <c r="A7" s="7">
        <v>6</v>
      </c>
      <c r="B7" s="32" t="s">
        <v>1037</v>
      </c>
      <c r="C7" s="33">
        <v>43314</v>
      </c>
    </row>
    <row r="8" spans="1:3">
      <c r="A8" s="7">
        <v>7</v>
      </c>
      <c r="B8" s="32" t="s">
        <v>1038</v>
      </c>
      <c r="C8" s="33">
        <v>45717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>
    <tabColor theme="2" tint="-0.249977111117893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rgb="FFFF7C80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>
    <tabColor theme="4"/>
  </sheetPr>
  <dimension ref="A1:P3"/>
  <sheetViews>
    <sheetView showGridLines="0" view="pageBreakPreview" zoomScaleNormal="100" zoomScaleSheetLayoutView="100" workbookViewId="0">
      <selection sqref="A1:B3"/>
    </sheetView>
  </sheetViews>
  <sheetFormatPr defaultColWidth="11.42578125" defaultRowHeight="15"/>
  <sheetData>
    <row r="1" spans="1:16" ht="15" customHeight="1">
      <c r="A1" s="168"/>
      <c r="B1" s="169"/>
      <c r="C1" s="174" t="s">
        <v>0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1:16" ht="15.75" thickBot="1">
      <c r="A2" s="170"/>
      <c r="B2" s="171"/>
      <c r="C2" s="177"/>
      <c r="D2" s="178"/>
      <c r="E2" s="178"/>
      <c r="F2" s="178"/>
      <c r="G2" s="178"/>
      <c r="H2" s="178"/>
      <c r="I2" s="178"/>
      <c r="J2" s="178"/>
      <c r="K2" s="178"/>
      <c r="L2" s="178"/>
      <c r="M2" s="178"/>
      <c r="N2" s="178"/>
      <c r="O2" s="178"/>
      <c r="P2" s="179"/>
    </row>
    <row r="3" spans="1:16" ht="29.25" customHeight="1" thickBot="1">
      <c r="A3" s="172"/>
      <c r="B3" s="173"/>
      <c r="C3" s="180" t="s">
        <v>1</v>
      </c>
      <c r="D3" s="181"/>
      <c r="E3" s="181"/>
      <c r="F3" s="181"/>
      <c r="G3" s="181"/>
      <c r="H3" s="181"/>
      <c r="I3" s="182"/>
      <c r="J3" s="180" t="s">
        <v>2</v>
      </c>
      <c r="K3" s="181"/>
      <c r="L3" s="181"/>
      <c r="M3" s="181"/>
      <c r="N3" s="181"/>
      <c r="O3" s="181"/>
      <c r="P3" s="182"/>
    </row>
  </sheetData>
  <mergeCells count="4">
    <mergeCell ref="A1:B3"/>
    <mergeCell ref="C1:P2"/>
    <mergeCell ref="C3:I3"/>
    <mergeCell ref="J3:P3"/>
  </mergeCells>
  <pageMargins left="0.7" right="0.7" top="0.75" bottom="0.75" header="0.3" footer="0.3"/>
  <pageSetup paperSize="9" scale="4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CA43335CEB9C429E5903B752E6B6E8" ma:contentTypeVersion="18" ma:contentTypeDescription="Crear nuevo documento." ma:contentTypeScope="" ma:versionID="51878e234c54939015943bd4666aa46e">
  <xsd:schema xmlns:xsd="http://www.w3.org/2001/XMLSchema" xmlns:xs="http://www.w3.org/2001/XMLSchema" xmlns:p="http://schemas.microsoft.com/office/2006/metadata/properties" xmlns:ns2="349a10b8-e1a4-482d-93df-c83d93ccd479" xmlns:ns3="4ba554ee-b535-487b-a676-8293c095fdf3" targetNamespace="http://schemas.microsoft.com/office/2006/metadata/properties" ma:root="true" ma:fieldsID="c342b24bd6d9977f05b98576b57a22e6" ns2:_="" ns3:_="">
    <xsd:import namespace="349a10b8-e1a4-482d-93df-c83d93ccd479"/>
    <xsd:import namespace="4ba554ee-b535-487b-a676-8293c095f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9a10b8-e1a4-482d-93df-c83d93ccd4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019e0381-612d-4dac-9c4c-c653b700ba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a554ee-b535-487b-a676-8293c095f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c5dc0ca8-504e-476f-9f4b-1bf2f598a942}" ma:internalName="TaxCatchAll" ma:showField="CatchAllData" ma:web="4ba554ee-b535-487b-a676-8293c095fd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ba554ee-b535-487b-a676-8293c095fdf3">
      <UserInfo>
        <DisplayName>Sandra Cespedes Torres</DisplayName>
        <AccountId>33</AccountId>
        <AccountType/>
      </UserInfo>
    </SharedWithUsers>
    <TaxCatchAll xmlns="4ba554ee-b535-487b-a676-8293c095fdf3" xsi:nil="true"/>
    <lcf76f155ced4ddcb4097134ff3c332f xmlns="349a10b8-e1a4-482d-93df-c83d93ccd47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E9B103-D029-4330-B2E2-9D71C0615F07}"/>
</file>

<file path=customXml/itemProps2.xml><?xml version="1.0" encoding="utf-8"?>
<ds:datastoreItem xmlns:ds="http://schemas.openxmlformats.org/officeDocument/2006/customXml" ds:itemID="{00B956B0-D42C-494B-B920-49C6DCBFE507}"/>
</file>

<file path=customXml/itemProps3.xml><?xml version="1.0" encoding="utf-8"?>
<ds:datastoreItem xmlns:ds="http://schemas.openxmlformats.org/officeDocument/2006/customXml" ds:itemID="{3908F82A-71FB-4CF8-BD74-74675DD1559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SIG-ADM-30</dc:creator>
  <cp:keywords/>
  <dc:description/>
  <cp:lastModifiedBy>Ingrid Julieth Rios Romero</cp:lastModifiedBy>
  <cp:revision/>
  <dcterms:created xsi:type="dcterms:W3CDTF">2015-05-23T13:50:36Z</dcterms:created>
  <dcterms:modified xsi:type="dcterms:W3CDTF">2025-05-20T13:34:46Z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0x01010021CA43335CEB9C429E5903B752E6B6E8</vt:lpwstr>
  </property>
  <property fmtid="{D5CDD505-2E9C-101B-9397-08002B2CF9AE}" pid="3" name="MediaServiceImageTags">
    <vt:lpwstr/>
  </property>
</Properties>
</file>